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270" yWindow="420" windowWidth="20880" windowHeight="10035"/>
  </bookViews>
  <sheets>
    <sheet name="Новополоцк 2026" sheetId="1" r:id="rId1"/>
  </sheets>
  <definedNames>
    <definedName name="_xlnm.Print_Area" localSheetId="0">'Новополоцк 2026'!$A$1:$M$126</definedName>
  </definedNames>
  <calcPr calcId="144525"/>
</workbook>
</file>

<file path=xl/calcChain.xml><?xml version="1.0" encoding="utf-8"?>
<calcChain xmlns="http://schemas.openxmlformats.org/spreadsheetml/2006/main">
  <c r="M28" i="1" l="1"/>
  <c r="I103" i="1"/>
  <c r="K103" i="1"/>
  <c r="L103" i="1"/>
  <c r="M103" i="1"/>
  <c r="J50" i="1"/>
  <c r="H50" i="1" l="1"/>
  <c r="G50" i="1" l="1"/>
  <c r="J13" i="1"/>
  <c r="H13" i="1"/>
  <c r="D13" i="1"/>
  <c r="L34" i="1" l="1"/>
  <c r="J17" i="1"/>
  <c r="J18" i="1"/>
  <c r="J19" i="1"/>
  <c r="J62" i="1"/>
  <c r="J61" i="1"/>
  <c r="J60" i="1"/>
  <c r="D18" i="1"/>
  <c r="J24" i="1"/>
  <c r="D24" i="1"/>
  <c r="J27" i="1"/>
  <c r="D27" i="1"/>
  <c r="F125" i="1" s="1"/>
  <c r="J26" i="1"/>
  <c r="D26" i="1"/>
  <c r="J70" i="1"/>
  <c r="J64" i="1"/>
  <c r="J65" i="1"/>
  <c r="J66" i="1"/>
  <c r="J67" i="1"/>
  <c r="J68" i="1"/>
  <c r="J69" i="1"/>
  <c r="J58" i="1" l="1"/>
  <c r="J59" i="1"/>
  <c r="J63" i="1"/>
  <c r="J57" i="1" l="1"/>
  <c r="J71" i="1"/>
  <c r="J72" i="1"/>
  <c r="J73" i="1"/>
  <c r="J74" i="1"/>
  <c r="J75" i="1"/>
  <c r="J76" i="1"/>
  <c r="J77" i="1"/>
  <c r="J78" i="1"/>
  <c r="J53" i="1"/>
  <c r="J54" i="1"/>
  <c r="J55" i="1"/>
  <c r="J56" i="1"/>
  <c r="J40" i="1" l="1"/>
  <c r="J41" i="1"/>
  <c r="J42" i="1"/>
  <c r="J43" i="1"/>
  <c r="J44" i="1"/>
  <c r="J45" i="1"/>
  <c r="J46" i="1"/>
  <c r="J47" i="1"/>
  <c r="J39" i="1"/>
  <c r="I48" i="1"/>
  <c r="K48" i="1"/>
  <c r="L48" i="1"/>
  <c r="M48" i="1"/>
  <c r="G48" i="1"/>
  <c r="H47" i="1" l="1"/>
  <c r="H45" i="1"/>
  <c r="H43" i="1"/>
  <c r="H41" i="1"/>
  <c r="H39" i="1"/>
  <c r="H46" i="1"/>
  <c r="H44" i="1"/>
  <c r="H42" i="1"/>
  <c r="H40" i="1"/>
  <c r="C48" i="1"/>
  <c r="H48" i="1" l="1"/>
  <c r="J48" i="1"/>
  <c r="J22" i="1" l="1"/>
  <c r="D22" i="1"/>
  <c r="F120" i="1" s="1"/>
  <c r="D19" i="1"/>
  <c r="D12" i="1"/>
  <c r="D14" i="1"/>
  <c r="D15" i="1"/>
  <c r="D16" i="1"/>
  <c r="D17" i="1"/>
  <c r="D20" i="1"/>
  <c r="D21" i="1"/>
  <c r="D23" i="1"/>
  <c r="D25" i="1"/>
  <c r="D11" i="1"/>
  <c r="J25" i="1"/>
  <c r="J23" i="1"/>
  <c r="J21" i="1"/>
  <c r="C28" i="1" l="1"/>
  <c r="G28" i="1"/>
  <c r="J36" i="1"/>
  <c r="J20" i="1"/>
  <c r="C34" i="1"/>
  <c r="J31" i="1"/>
  <c r="J33" i="1"/>
  <c r="J32" i="1"/>
  <c r="J30" i="1"/>
  <c r="J14" i="1"/>
  <c r="H14" i="1"/>
  <c r="J16" i="1"/>
  <c r="H16" i="1"/>
  <c r="J15" i="1"/>
  <c r="H15" i="1"/>
  <c r="J12" i="1"/>
  <c r="H12" i="1"/>
  <c r="D28" i="1" l="1"/>
  <c r="D104" i="1" s="1"/>
  <c r="J11" i="1"/>
  <c r="H11" i="1"/>
  <c r="H28" i="1" s="1"/>
  <c r="J83" i="1" l="1"/>
  <c r="J82" i="1"/>
  <c r="H82" i="1" l="1"/>
  <c r="H83" i="1"/>
  <c r="G83" i="1"/>
  <c r="G82" i="1" l="1"/>
  <c r="J93" i="1"/>
  <c r="J94" i="1"/>
  <c r="J95" i="1"/>
  <c r="J96" i="1"/>
  <c r="J97" i="1"/>
  <c r="J98" i="1"/>
  <c r="J99" i="1"/>
  <c r="J100" i="1"/>
  <c r="J101" i="1"/>
  <c r="J85" i="1"/>
  <c r="J86" i="1"/>
  <c r="J87" i="1"/>
  <c r="J88" i="1"/>
  <c r="J89" i="1"/>
  <c r="J90" i="1"/>
  <c r="J91" i="1"/>
  <c r="J92" i="1"/>
  <c r="J84" i="1"/>
  <c r="H101" i="1" l="1"/>
  <c r="H84" i="1"/>
  <c r="H91" i="1"/>
  <c r="H89" i="1"/>
  <c r="H87" i="1"/>
  <c r="H85" i="1"/>
  <c r="H100" i="1"/>
  <c r="H98" i="1"/>
  <c r="H96" i="1"/>
  <c r="H94" i="1"/>
  <c r="H92" i="1"/>
  <c r="H90" i="1"/>
  <c r="H88" i="1"/>
  <c r="H86" i="1"/>
  <c r="H99" i="1"/>
  <c r="H97" i="1"/>
  <c r="H95" i="1"/>
  <c r="H93" i="1"/>
  <c r="G97" i="1" l="1"/>
  <c r="G86" i="1"/>
  <c r="G94" i="1"/>
  <c r="G98" i="1"/>
  <c r="G85" i="1"/>
  <c r="G89" i="1"/>
  <c r="G84" i="1"/>
  <c r="G101" i="1"/>
  <c r="G95" i="1"/>
  <c r="G99" i="1"/>
  <c r="G88" i="1"/>
  <c r="G92" i="1"/>
  <c r="G96" i="1"/>
  <c r="G100" i="1"/>
  <c r="G87" i="1"/>
  <c r="G91" i="1"/>
  <c r="G93" i="1"/>
  <c r="G90" i="1"/>
  <c r="J81" i="1" l="1"/>
  <c r="H81" i="1" l="1"/>
  <c r="G81" i="1" l="1"/>
  <c r="J52" i="1"/>
  <c r="J79" i="1"/>
  <c r="J80" i="1"/>
  <c r="J51" i="1"/>
  <c r="H80" i="1" l="1"/>
  <c r="H79" i="1"/>
  <c r="J102" i="1"/>
  <c r="J103" i="1" l="1"/>
  <c r="H103" i="1"/>
  <c r="H102" i="1"/>
  <c r="G80" i="1"/>
  <c r="G79" i="1"/>
  <c r="G102" i="1" l="1"/>
  <c r="G103" i="1" s="1"/>
  <c r="I34" i="1" l="1"/>
  <c r="K34" i="1"/>
  <c r="M34" i="1"/>
  <c r="G34" i="1"/>
  <c r="K28" i="1"/>
  <c r="I28" i="1"/>
  <c r="L28" i="1"/>
  <c r="M37" i="1"/>
  <c r="L37" i="1"/>
  <c r="K37" i="1"/>
  <c r="J37" i="1"/>
  <c r="I37" i="1"/>
  <c r="H37" i="1"/>
  <c r="G37" i="1"/>
  <c r="C37" i="1"/>
  <c r="C104" i="1" s="1"/>
  <c r="I104" i="1" l="1"/>
  <c r="L104" i="1"/>
  <c r="K104" i="1"/>
  <c r="M104" i="1"/>
  <c r="G104" i="1"/>
  <c r="J28" i="1"/>
  <c r="J34" i="1"/>
  <c r="J104" i="1" l="1"/>
  <c r="H34" i="1"/>
  <c r="H104" i="1" s="1"/>
</calcChain>
</file>

<file path=xl/sharedStrings.xml><?xml version="1.0" encoding="utf-8"?>
<sst xmlns="http://schemas.openxmlformats.org/spreadsheetml/2006/main" count="153" uniqueCount="122">
  <si>
    <t>№ п/п</t>
  </si>
  <si>
    <t>Наименование объекта</t>
  </si>
  <si>
    <t>Стоимость проведения капитального ремонта, руб.</t>
  </si>
  <si>
    <t>окончание месяц, год</t>
  </si>
  <si>
    <t>сметная</t>
  </si>
  <si>
    <t>договорная</t>
  </si>
  <si>
    <t>в том числе</t>
  </si>
  <si>
    <t>бюджет</t>
  </si>
  <si>
    <t>сумма от внесения платы за капитальный ремонт гражданами и арендаторами нежилых помещений</t>
  </si>
  <si>
    <t>Раздел 1. Объекты с вводом площади в текущем году:</t>
  </si>
  <si>
    <t>Итого по разделу 1:</t>
  </si>
  <si>
    <t>Итого по разделу 2:</t>
  </si>
  <si>
    <t>Итого по разделу 3:</t>
  </si>
  <si>
    <t>Итого по разделу 4:</t>
  </si>
  <si>
    <t>Итого по разделу 5:</t>
  </si>
  <si>
    <t>ВСЕГО по графику:</t>
  </si>
  <si>
    <t>Информация по объектам текущего графика капитального ремонта жилищного фонда</t>
  </si>
  <si>
    <t xml:space="preserve">Сроки проведения капитального ремонта </t>
  </si>
  <si>
    <t>Виды ремонтно-сроительных работ</t>
  </si>
  <si>
    <t>Подрядная организация</t>
  </si>
  <si>
    <t>Сроки проведения капитального ремонта</t>
  </si>
  <si>
    <t>всего</t>
  </si>
  <si>
    <t xml:space="preserve">начало месяц, год </t>
  </si>
  <si>
    <t>Нормативный срок производства работ, мес.</t>
  </si>
  <si>
    <t xml:space="preserve">Директор государственного предприятия "Новополоцкая управляющая компания"     ______________________    А.А.Шакель                             </t>
  </si>
  <si>
    <t>начало              месяц, 
год</t>
  </si>
  <si>
    <t>окончание месяц, 
год</t>
  </si>
  <si>
    <t>Раздел 2. Объекты без ввода площади в текущем году:</t>
  </si>
  <si>
    <t>Раздел 3. Объекты по капитальному ремонту отдельных конструктивных элементов:</t>
  </si>
  <si>
    <t>Раздел 4. Разработка проектной документации:</t>
  </si>
  <si>
    <t>Раздел 5. Затраты заказчика:</t>
  </si>
  <si>
    <t>Стоимость 1 кв. м., руб.</t>
  </si>
  <si>
    <t>Общая площадь квартир жилых 
домов, 
кв. м.</t>
  </si>
  <si>
    <t>Капитальный ремонт жилого дома № 171
корп. 1 по ул. Молодежная в г. Новополоцке</t>
  </si>
  <si>
    <t>Капитальный ремонт жилого дома № 171
корп. 3 по ул. Молодежная в г. Новополоцке</t>
  </si>
  <si>
    <t>Ввод площади в текущем году, 
кв. м.</t>
  </si>
  <si>
    <t>Капитальный ремонт жилого дома № 171
корп. 2 по ул. Молодежная в г. Новополоцке</t>
  </si>
  <si>
    <t>Капитальный ремонт жилого дома № 61
по ул. Молодежная в г. Новополоцке</t>
  </si>
  <si>
    <t>Капитальный ремонт жилого дома № 144 
по ул. Молодежная в г. Новополоцке</t>
  </si>
  <si>
    <t>Капитальный ремонт жилого дома № 134 
по ул. Молодежная в г. Новополоцке</t>
  </si>
  <si>
    <t>Капитальный ремонт жилого дома № 120
по ул. Молодежная в г. Новополоцке</t>
  </si>
  <si>
    <t>Капитальный ремонт жилого дома № 65
по ул. Молодежная в г. Новополоцке</t>
  </si>
  <si>
    <t>Капитальный ремонт жилого дома № 87
по ул. Молодежная в г. Новополоцке</t>
  </si>
  <si>
    <t>Капитальный ремонт жилого дома № 33
по ул. Молодежная в г. Новополоцке</t>
  </si>
  <si>
    <t>Капитальный ремонт жилого дома № 30 
по ул. Парковая в г. Новополоцке</t>
  </si>
  <si>
    <t>Капитальный ремонт жилого дома № 13 
по ул. Ктаторова в г. Новополоцке</t>
  </si>
  <si>
    <t>Капитальный ремонт жилого дома № 17 
по ул. Ктаторова в г. Новополоцке</t>
  </si>
  <si>
    <t>Капитальный ремонт жилого дома № 9
по ул. Янки Купалы в г. Новополоцке</t>
  </si>
  <si>
    <t>Капитальный ремонт жилого дома № 8
по ул. Дружбы в г. Новополоцке</t>
  </si>
  <si>
    <t>Капитальный ремонт жилого дома № 9 
по ул. Калинина в г. Новополоцке</t>
  </si>
  <si>
    <t>По результатам процедуры закупки /
по решению исполниетльного комитета  на основании статьи 8 Закона Республики Беларусь от 29 декабря 2023 № 330-З "Об изменении законов по вопросам управления жилищным фондом и его эксплуатации"</t>
  </si>
  <si>
    <t>Капитальный ремонт жилого дома № 5
по ул. Армейская в г. Новополоцке</t>
  </si>
  <si>
    <t>Затраты заказчика по объектам капитального ремонта, не включенным в Разделы 1-4 текущего графика: опломбировка счётчиков (свет, вода, тепло); выдача всех видов ТУ; выдача актов разграничения балансовой принадлежности; оплата услуг: СЭС, МЧС, ЭФИ, ЦСМС.</t>
  </si>
  <si>
    <t>Капитальный ремонт жилого дома № 10 
по ул. Армейская в г.Новополоцке</t>
  </si>
  <si>
    <t>Текущий график капитального ремонта жилищного фонда г.Новополоцка на 2026 год</t>
  </si>
  <si>
    <t>Использовано средств на 01.01.2026 г., руб.</t>
  </si>
  <si>
    <t>кредиторская задолженность на 01.01.2026 г.</t>
  </si>
  <si>
    <t>стоимость работ на 2026 год</t>
  </si>
  <si>
    <t>План финансирования 2026 года, руб.</t>
  </si>
  <si>
    <t>Капитальный ремонт жилого дома № 71 
по ул. Молодежная в г. Новополоцке</t>
  </si>
  <si>
    <t>Капитальный ремонт жилого дома № 2 
по ул. Калинина в г. Новополоцке</t>
  </si>
  <si>
    <t>Капитальный ремонт жилого дома № 142
по ул. Молодежная в г. Новополоцке</t>
  </si>
  <si>
    <t>Заказчик: Государственное предприятие "Новополоцкая управляющая компания"</t>
  </si>
  <si>
    <t>Средства на содержание заказчика по объекту: "Капитальный ремонт жилого дома № 9 
по ул. Янки Купалы в г. Новополоцке"</t>
  </si>
  <si>
    <t>Средства на содержание заказчика по объекту: "Капитальный ремонт жилого дома № 71 
по ул. Молодежная в г. Новополоцке"</t>
  </si>
  <si>
    <t>Средства на содержание заказчика по объекту: "Капитальный ремонт жилого дома № 17 
по ул. Ктаторова в г. Новополоцке"</t>
  </si>
  <si>
    <t>Средства на содержание заказчика по объекту: "Капитальный ремонт жилого дома № 2 
по ул. Калинина в г. Новополоцке"</t>
  </si>
  <si>
    <t>Средства на содержание заказчика по объекту: "Капитальный ремонт жилого дома № 8
по ул. Дружбы в г. Новополоцке"</t>
  </si>
  <si>
    <t>Средства на содержание заказчика по объекту: "Капитальный ремонт жилого дома № 142
по ул. Молодежная в г. Новополоцке"</t>
  </si>
  <si>
    <t>Капитальный ремонт жилого дома № 5 
по ул. Армейская в г.Новополоцке</t>
  </si>
  <si>
    <t>Капитальный ремонт жилого дома № 6 
по ул. Армейская в г.Новополоцке</t>
  </si>
  <si>
    <t>Капитальный ремонт жилого дома № 5
по ул. Блохина в г.Новополоцке</t>
  </si>
  <si>
    <t>Капитальный ремонт жилого дома № 96 
по ул. Молодежная в г.Новополоцке</t>
  </si>
  <si>
    <t>Капитальный ремонт жилого дома № 10 
по ул. Янки Купалы в г.Новополоцке</t>
  </si>
  <si>
    <t>Капитальный ремонт жилого дома № 28 
по ул. Армейская в г.Новополоцке</t>
  </si>
  <si>
    <t>Капитальный ремонт жилого дома № 10 
по ул. Дружбы в г.Новополоцке</t>
  </si>
  <si>
    <t>Капитальный ремонт жилого дома № 123
по ул. Молодежная в г.Новополоцке</t>
  </si>
  <si>
    <t>Капитальный ремонт жилого дома № 76 
по ул. Якуба Коласа в г.Новополоцке</t>
  </si>
  <si>
    <t>Средства на содержание заказчика по объекту: "Капитальный ремонт жилого дома № 120
по ул. Молодежная в г. Новополоцке"</t>
  </si>
  <si>
    <t>Средства на содержание заказчика по объекту: "Капитальный ремонт жилого дома № 171
корп. 1 по ул. Молодежная в г. Новополоцке"</t>
  </si>
  <si>
    <t>Средства на содержание заказчика по объекту: "Капитальный ремонт жилого дома № 171
корп. 3 по ул. Молодежная в г. Новополоцке"</t>
  </si>
  <si>
    <t>Средства на содержание заказчика по объекту: "Капитальный ремонт жилого дома № 134 
по ул. Молодежная в г. Новополоцке"</t>
  </si>
  <si>
    <t>Средства на содержание заказчика по объекту: "Капитальный ремонт жилого дома № 65
по ул. Молодежная в г. Новополоцке"</t>
  </si>
  <si>
    <t>Средства на содержание заказчика по объекту: "Капитальный ремонт жилого дома № 13 
по ул. Ктаторова в г. Новополоцке"</t>
  </si>
  <si>
    <t>Средства на содержание заказчика по объекту: "Капитальный ремонт жилого дома № 33
по ул. Молодежная в г. Новополоцке"</t>
  </si>
  <si>
    <t>Средства на содержание заказчика по объекту: "Капитальный ремонт жилого дома № 6 
по ул. Армейская в г.Новополоцке"</t>
  </si>
  <si>
    <t>Средства на содержание заказчика по объекту: "Капитальный ремонт жилого дома № 28 
по ул. Армейская в г.Новополоцке"</t>
  </si>
  <si>
    <t>Средства на содержание заказчика по объекту: "Капитальный ремонт жилого дома № 5 
по ул. Блохина в г.Новополоцке"</t>
  </si>
  <si>
    <t>Средства на содержание заказчика по объекту: "Капитальный ремонт жилого дома № 10 
по ул. Дружбы в г.Новополоцке"</t>
  </si>
  <si>
    <t>Средства на содержание заказчика по объекту: "Капитальный ремонт жилого дома № 96 
по ул. Молодежная в г.Новополоцке"</t>
  </si>
  <si>
    <t>Средства на содержание заказчика по объекту: "Капитальный ремонт жилого дома № 123 
по ул. Молодежная в г.Новополоцке"</t>
  </si>
  <si>
    <t>Средства на содержание заказчика по объекту: "Капитальный ремонт жилого дома № 76 
по ул. Якуба Коласа в г.Новополоцке"</t>
  </si>
  <si>
    <t>Средства на содержание заказчика по объекту: "Капитальный ремонт жилого дома № 10 
по ул. Янки Купалы в г.Новополоцке"</t>
  </si>
  <si>
    <t>Средства на содержание заказчика по объекту: "Капитальный ремонт жилого дома № 9 
по ул. Калинина в г. Новополоцке"</t>
  </si>
  <si>
    <t>Средства на содержание заказчика по объекту: "Капитальный ремонт жилого дома № 87
по ул. Молодежная в г. Новополоцке"</t>
  </si>
  <si>
    <t>Средства на содержание заказчика по объекту: "Капитальный ремонт жилого дома № 181 корп.1 по ул. Молодежная в г. Новополоцке"</t>
  </si>
  <si>
    <t>Средства на содержание заказчика по объекту: "Капитальный ремонт жилого дома № 171
корп. 2 по ул. Молодежная в г. Новополоцке"</t>
  </si>
  <si>
    <t>Средства на содержание заказчика по объекту: "Капитальный ремонт жилого дома № 21
по ул. Армейская в г. Новополоцке"</t>
  </si>
  <si>
    <t>Средства на содержание заказчика по объекту: "Капитальный ремонт жилого дома № 10
по ул. Армейская в г. Новополоцке"</t>
  </si>
  <si>
    <t>Средства на содержание заказчика по объекту: "Капитальный ремонт жилого дома № 38
по ул. Якуба Коласа в г. Новополоцке"</t>
  </si>
  <si>
    <t>ОАО "Трест Белсантехмонтаж № 1"</t>
  </si>
  <si>
    <t>ООО "Сольво"</t>
  </si>
  <si>
    <t>Новополоцкое КУП "ЖРЭО"</t>
  </si>
  <si>
    <t>Замена рулонной кровли здания, козырьков входных групп, козырьков над лоджиями верхнего этажа, покрытия парапетов, зонтов вентшахт, заполнений оконных и дверных проемов в МОП, зашивок ограждений и пола балконов и лолжий; ремонт цоколя, плит балконов, плит перекрытия над техподпольем; устройство приямка, звукоизоляции стен и потолков в ИТП; замена сетей отопления, ХГВ, канализации, водомерного узла, замена этажных щитов, ВРУ, светотехнического оборудования МОП, распределительных и групповых электросетей, электромонтажных и установочных изделий; устройство системы заземления, уравнивания потенциалов и молниезащиты, установка АПИ.</t>
  </si>
  <si>
    <t>Замена рулонной кровли здания, козырьков входов, балконов и лоджий, заполнений оконных и дверных премов в МОП, покрытия парапетов и вентшахт, межпанельных швов, отмостки; утепление кровли над машинными помещениями; окраска стен входных групп, цоколя; ремонт наружных стеновых панелей, плит козырьков над площадками входов, площадок и ступеней входов, стен лоджий, экранов лоджий и балконов; усиление лотков покрытия; замена магистралей и стояков отопления, ХГВ, канализации, тепловых узлов, оборудования, арматуры в ИТП, сетей электрооборудования и электроосвещения, ВРУ, осветительных приборов, электромонтажных и установочных изделий; устройство системы заземления, уравнивания потенциалов и молниезащиты; установка АПИ.</t>
  </si>
  <si>
    <t>Замена рулонной кровли здания, ограждения кровли, водосточной системы, балконных плит, кровли козырьков над входами, заполнений оконных и дверных проемов в МОП, межпанельных швов, отмостки; устройство покрытия вентшахт, козырьков над балконами верхнего этажа; ремонт карнизных плит, козырьков над входами, ступеней лестничных маршей; покраска цоколя и наружных стеновых панелей; замена магистралей и стояков отопления, ХГВ, канализации, арматуры в техподполье, оборудования, арматуры, грязевиков, трубопроводов в ИТП, водомерного узла,  выпусков канализации, сетей электрооборудования и электроосвещения, ВРУ, осветительных приборов, электромонтажных и установочных изделий; устройство системы заземления, уравнивания потенциалов и молниезащиты; установка АПИ.</t>
  </si>
  <si>
    <t>Замена стропильной системы и покрытия кровли, слуховых окон, вентшахт, водосточной системы, заполнений оконных и дверных проемов в МОП, кровли козырьков входов, пола балконов, отмостки; устройство козырьков над балконами верхнего этажа, козырька над входом; ремонт плит балконов, козырьков, цоколя, кладки наружных стен с устройством «теплой» штукатурки и покраски, пристройки теплопункта; восстановление ступеней лестничных маршей в лестничных клетках; замена магистралей и стояков отопления, ХГВ, канализации, отопительных приборов на лестничных клетках, оборудования теплопункта, полотенцесушителей; перекладка выпусков канализации; сетей электрооборудования и электроосвещения, ВРУ, распределительных щитов, осветительных приборов, электромонтажных и установочных изделий, приборов учета электроэнергии общедомовых потребителей; устройство системы заземления, уравнивания потенциалов и молниезащиты; установка АПИ.</t>
  </si>
  <si>
    <t>Замена рулонной кровли здания (в осях 7-9, 15-29), кровли козырьков входов, лоджий и балконов верхнего этажа, заполнений оконных и дверных преомов в МОП, межпанельных швов, отмостки; ремонт наружных стеновых панелей, козырьков, площадок и ступеней входов, стен лоджий; окраска входных групп, цоколя, экранов лоджий и балконов; усиление лотков покрытия; утепление вентшахт с устройством зонтов; демонтаж дефлекторов мусоропроводов; устройство ограждения крылец; замена магистралей и стояков отопления, ХГВ, канализации, арматуры в техподполье, отопительных приборов на лестничных клетках, оборудования в ИТП, полотенцесушителей, водомерного узла, сетей электрооборудования и электроосвещения, ВРУ, осветительных приборов, электромонтажных и установочных изделий; устройство системы заземления, уравнивания потенциалов и молниезащиты; установка АПИ.</t>
  </si>
  <si>
    <t>Замена рулонной кровли здания, кровли козырьков входов, лоджий, покрытия парапетов, ограждения входов, заполнений оконных и дверных проемов в МОП, межпанельных швов, отмостки, ступеней площадок входов в подъезды № 1-5; окраска декоративных элементов окон лестничных клеток, экранов лоджий и балконов; ремонт площадок входов, плит и стеновых панелей лоджий и балконов, кладки опорных стенок плит площадок входов, стенок крыльца, помещений ИТП; замена магистралей и стояков отопления,  ХГВ, канализации, арматуры в техподполье, отопительных приборов на лестничных клетках, оборудования и арматуры в ИТП, полотенцесушителей, водомерного узла, сетей электрооборудования и электроосвещения, ВРУ, осветительных приборов, электромонтажных и установочных изделий; устройство системы заземления, уравнивания потенциалов и молниезащиты; установка АПИ.</t>
  </si>
  <si>
    <t>Замена рулонной кровли здания, в т.ч. над встроенно-пристроенными помещениями, заполнений оконных и дверных проемов в МОП, пола и экранов балконов, покрытия пристройки спусков в техподполье, световых приямков, ступеней лестничного марша секции №2; ремонт надстроек выходов на кровлю, вентканалов, плит балконов, кладки наружных стен, цоколя, подпорных стен и ступеней лестничных маршей спусков в подполье, пригласительного лестничного марша секции №2, балок и плит перекрытия и покрытия, плит козырьков входов, крылец входов; устройство козырьков над балконами верхнего этажа, водосточной системы с козырьков входов, приямка в ТП; замена оборудования, трубопроводов и арматуры в ТП; магистралей системы отопления, ХГВ, канализации, полотенцесушителей, ВРУ, этажных щитов, распределительных, групповых электросетей, электромонтажных и установочных изделий; устройство системы заземления, уравнивания потенциалов, молниезащиты; установка АПИ.</t>
  </si>
  <si>
    <t>Замена рулонной кровли здания, кровли козырьков лоджийверхнего этажа, ограждения кровли, заполнений оконных и дверных заполнений в МОП, отмостки; ремонт плит козырьков входов, цоколя; теплоизоляционная штукатурка стен фасадов с последующей окраской; ремонт водосточной системы, карнизных плит, лоджий, площадок входов; устройство козырьков; замена магистралей и стояков отопления, канализации, водомерного узла, выпусков канализации, отопительных приборов на лестничных клетках, трубопроводов, арматуры и оборудования в ИТП, сетей электрообюорудования и электроосвещения, ВРУ, распределительных щитов, осветительных приборов, электромонтажных и устанвочных изделий, приборов учета; устройство систем заземления, уравнивания потенциалов и молниезащиты; установка АПИ.</t>
  </si>
  <si>
    <t>Замена рулонной кровли здания, кровли над встроенными помещениями, плит покрытия над вентшахтами, покрытия парапетов, заполнений оконных и дверных проемов в МОП, балконных плит и ограждений в уровне чердачного перекрытия, полов на лоджиях, ограждений крыльца, козырька и ограждения спуска в техподполье, приямков, отмостки; перекладка парапетов и кровли над входами в техподполье, стен мусорокамеры; устройство защиты выступающих элементов на фасаде; замена зашивок инженерных коммуникаций; устройство приямка в ИТП; ремонт цоколя, наружных стен, машинного отделения, входной группы, крылец, ступеней спуска в техподполье, плит покрытия, перекрытия над подвалом, балконов, лоджий; устройство наружной лестницы с уровня чердачного перекрытия; замена магистралей и стояков отопления, арматуры, отопительных приборов в МОП, оборудования в ИТП, полотенцесушителей, сетей электрооборудования и электроосвещения, ВРУ, распределительных щитов, осветительных приборов, электромонтжных и установочных изделий; устройство системы заземления, уравнивания потенциалов и молниезащиты; установка АПИ.</t>
  </si>
  <si>
    <t>Замена покрытия кровли из хризотилцементных листов, поврежденных элементов стропильной системы, слуховых окон, вентшахт, заполнений оконных и дверных проемов в МОП; установка элементов безопасности кровли; устройство водосточной системы; ремонт цоколя, облицовочного слоя наружных стен фасадов, крылец; восстановление отделки стен в лестничных клетках после замены инженерных коммуникаций; замена ВРУ, этажных щитов, осветительных приборов, распределительных и групповых сетей, электромонтажных и установочных изделий, приборов учета электроэнергии; устройство системы заземления, уравнивания потенциалов и молниезащиты; установка АПИ.</t>
  </si>
  <si>
    <t>Замена рулонной кровли здания, козырьков лоджий верхнего этажа, заполнений оконных и дверных проемов в МОП, межпанельных швов; устройство водосточной системы, накрывочных элементов парапетов, вентшахт; перекладка парапетных участков; ремонт наружных стен, плит, пилонов и ограждений лоджий, цоколя, плит перекрытия техподполья, фризовых плит; замена магистралей и стояков системы отопления, ХГВ, канализации, арматуры, конвекторов, полотенцесушителей, водомерного узла, перекладка выпусков; замена вентиляторов систем противодымной защиты, существующих клапанов дымоудаления и фасонных деталей, присоединяющих вентиляторы; установка противопожарных муфт при прокладке пропиленовых трубопроводов водоснабжения и канализации через противопожарные преграды встроенного помещения в венткамеры; замена сетей электрооборудования и электросвещения, ВУ, распределительных щитов, осветительных приборов, электромонтажных и установочных изделий; устройство системы заземления, уравнивания потенциалов и молниезащиты; замена системы противодымной защиты, подарной сигнализации и оповещения о пожаре.</t>
  </si>
  <si>
    <t>Замена рулонной кровли здания, надстройки  выхода на кровлю, над вент- и мусоросборной камерой, козырьков над лоджиями верхнего этажа, покрытия парапетов, заполнений оконных и дверных проемов в МОП, межпанельных швов; устройство водосточной системы; ремонт цоколя, входной группы, крылец, спуска в техподполье, лоджий и балконов, надстройки венткамеры, цоколя; перекладка парапетных участков стен и пилонов надстройки венткамеры; устройство зонтов на шахтах дымоудаления; замена магистралей и стояков отопления, ХГВ, канализации, полотенцесушителей, водомерного узла, арматуры в техподполье, отопительных приборов на лестничных клетках и коридорах, оборудования и трубопроводов в ИТП, ВРУ, сетей электрооборудования и электроосвещения, распределительных щитов, осветительных приборов, электромонтажных и установочных изделий, вентиляторов системы противодымной защиты, клапанов дымоудаления и фасонных деталей, присоединяющих вентиляторы, системы противодымной защиты, пожарной сигнализации и оповещения о пожаре; установка противопожарных муфт при прокладке пропиленовых трубопроводов водоснабжения и канализации через противопожарные преграды; устройство систем заземления, уравнивания потенциалов и молниезащиты.</t>
  </si>
  <si>
    <t>Замена кровли из хризотилцементных листов, стропильной системы, слуховых окон, водосточной системы, рулонной кровли козырьков входов, металлических козырьков над балконами верхнего этажа, заполнений оконных и дверных проемов в МОП, пола балконов, отмостки; ремонт балконов, цоколя, наружных стен; устройство "теплой" штукатурки наружных стен; замена магистралей и стояков системы отопления, ХГВ и канализации, водомерного узла, оборудования и трубопроводов в ИТП, сетей электрооборудования и электроосвещения, ВРУ, осветительных приборов, приборов учета; устройство системы заземления, уравнивания потенциалов и молниезащиты; установка АПИ.</t>
  </si>
  <si>
    <t>Замена рулонной кровли здания и козырьков входов, огрждения, водосточной системы, ограждений балконов, заполнений оконных и дверных проемов в МОП, отмостки; устройство металлических козырьков над балконами верхнего этажа, теплоизоляционной штуатурки наружных стен с окраской; ремонт козырьков, балконов, вентшахт, надстроек выхода на кровлю, плит перекрытия техподполья; замена магистралей и стояков отопления, ХГВ, канализации, водомерного узла, арматуры в техподполье, оборудования и трубопрововдов в ИТП, сетей электрооборудования и электроосвещения, ВРУ, остветительных приборов, электромонтажных и установочных изделий, приборов учета; устройство систем заземления, уравнивания потенциалов и молниезащиты; установка АПИ.</t>
  </si>
  <si>
    <t>Замена рулонной кровли здания, надстройки выхода на кровлю, заполнений оконных и дверных проемов в МОП, зашивок ограждений лоджий, отмостки; ремонт плит и пола лоджий, козырьков входов, цоколя, прогонов и плит перекрытия техподполья; замена теплоизоляции сетей отопления и водоснабжения, оборудования, трубопроводов в ИТП, водомерного узла, сетей электрооборудования и электроосвещения, ВРУ, остветительных приборов, электромонтажных и установочных изделий, приборов учета; устройство систем заземления, уравнивания потенциалов и молниезащиты; установка АПИ.</t>
  </si>
  <si>
    <t>Замена рулонной кровли здания и пристроенных помещений, покрытия козырьков балконов, лоджий, заполнений оконных и дверных проемов в МОП, отмостки, плит покрытия парапетов и вентшахт; ремонт цоколя, фасада, экранов лоджий и балконов, входных групп; замена магистралей и стояков отопления, ХГВ, канализации, отопительных приборов на лестничных клетках, оборудования в ИТП, сетей электрооборудования и электроосвещения, ВРУ, остветительных приборов, электромонтажных и установочных изделий, приборов учета; устройство систем заземления, уравнивания потенциалов и молниезащиты; установка АПИ.</t>
  </si>
  <si>
    <t>Капитальный ремонт жилого дома № 181 
корп. 1 по ул. Молодежная в г. Новополоцке</t>
  </si>
  <si>
    <t>Средства на содержание заказчика по объекту: "Капитальный ремонт жилого дома № 61
по ул. Молодежная в г. Новополоцке"</t>
  </si>
  <si>
    <t>Замена рулонной кровли здания, козырьков входов, козырьков над лоджиями верхнего этажа, заполнений оконных и дверных блоков в МОП, отмостки, цветочниц, крылец, приямков,  ремонт плит лоджий, цоколя, наружных стен фасада;  восстановление кирпичной кладки наружных стен лоджий; замена лоджий в осях 1-47; устройство буронабивных свай из армированного бетона; усиление существующих фундаментов и ремонт торцевых стен лолжий; восстановление отделки стен в местах замены инженерных коммуникаций, полов во встроенных помещениях; замена магистралей и стояков отопления, ХГВ, канализации, трубопроводов, оборудования иарматуры в ИПТ, ВРУ, щитов этажных, распределительных и групповых сетей, электромонтажных и установочных изделий, приборов учета электроэнергии; устройство системы заземления, уравнивания потенциалов и молниезащиты; установка АПИ.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</si>
</sst>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(* #,##0_);_(* \(#,##0\);_(* &quot;-&quot;??_);_(@_)"/>
    <numFmt numFmtId="166" formatCode="0.0"/>
    <numFmt numFmtId="167" formatCode="#,##0.0"/>
    <numFmt numFmtId="168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5"/>
      <name val="Times New Roman"/>
      <family val="1"/>
      <charset val="204"/>
    </font>
    <font>
      <sz val="15"/>
      <name val="Arial Cyr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</font>
    <font>
      <sz val="15"/>
      <name val="Calibri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3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4" fontId="4" fillId="0" borderId="0" xfId="0" applyNumberFormat="1" applyFont="1" applyFill="1" applyBorder="1"/>
    <xf numFmtId="2" fontId="4" fillId="0" borderId="0" xfId="0" applyNumberFormat="1" applyFont="1" applyFill="1" applyBorder="1" applyAlignment="1"/>
    <xf numFmtId="2" fontId="5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vertical="top"/>
    </xf>
    <xf numFmtId="4" fontId="5" fillId="0" borderId="0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7" fontId="2" fillId="0" borderId="1" xfId="0" applyNumberFormat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/>
    <xf numFmtId="0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7" fillId="0" borderId="0" xfId="0" applyFont="1" applyFill="1"/>
    <xf numFmtId="0" fontId="8" fillId="0" borderId="0" xfId="0" applyFont="1" applyFill="1" applyAlignment="1">
      <alignment horizontal="right" vertical="center"/>
    </xf>
    <xf numFmtId="0" fontId="8" fillId="0" borderId="0" xfId="0" applyFont="1" applyFill="1"/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1" fontId="2" fillId="0" borderId="1" xfId="0" applyNumberFormat="1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8" fillId="0" borderId="0" xfId="0" applyFont="1" applyFill="1" applyBorder="1" applyAlignment="1">
      <alignment horizontal="right" vertical="center"/>
    </xf>
    <xf numFmtId="0" fontId="11" fillId="0" borderId="0" xfId="0" applyFont="1" applyFill="1" applyAlignment="1">
      <alignment horizontal="right" vertical="center" wrapText="1"/>
    </xf>
    <xf numFmtId="0" fontId="11" fillId="0" borderId="0" xfId="0" applyFont="1" applyFill="1"/>
    <xf numFmtId="0" fontId="2" fillId="0" borderId="1" xfId="0" applyFont="1" applyFill="1" applyBorder="1" applyAlignment="1">
      <alignment wrapText="1"/>
    </xf>
    <xf numFmtId="168" fontId="12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4" fontId="7" fillId="0" borderId="0" xfId="0" applyNumberFormat="1" applyFont="1" applyFill="1" applyAlignment="1">
      <alignment horizontal="right" vertical="center"/>
    </xf>
    <xf numFmtId="166" fontId="7" fillId="0" borderId="0" xfId="0" applyNumberFormat="1" applyFont="1" applyFill="1" applyAlignment="1">
      <alignment horizontal="right" vertical="center"/>
    </xf>
    <xf numFmtId="2" fontId="7" fillId="0" borderId="0" xfId="0" applyNumberFormat="1" applyFont="1" applyFill="1" applyAlignment="1">
      <alignment horizontal="right" vertical="center"/>
    </xf>
    <xf numFmtId="1" fontId="7" fillId="0" borderId="0" xfId="0" applyNumberFormat="1" applyFont="1" applyFill="1" applyAlignment="1">
      <alignment horizontal="right" vertical="center"/>
    </xf>
    <xf numFmtId="4" fontId="7" fillId="0" borderId="0" xfId="0" applyNumberFormat="1" applyFont="1" applyFill="1" applyAlignment="1">
      <alignment horizontal="right" vertical="top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14" fontId="2" fillId="0" borderId="2" xfId="0" applyNumberFormat="1" applyFont="1" applyFill="1" applyBorder="1" applyAlignment="1">
      <alignment horizontal="left" vertical="center" wrapText="1"/>
    </xf>
    <xf numFmtId="14" fontId="2" fillId="0" borderId="7" xfId="0" applyNumberFormat="1" applyFont="1" applyFill="1" applyBorder="1" applyAlignment="1">
      <alignment horizontal="left" vertical="center" wrapText="1"/>
    </xf>
    <xf numFmtId="14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7" xfId="0" applyFont="1" applyFill="1" applyBorder="1" applyAlignment="1">
      <alignment horizontal="center" vertical="center" wrapText="1" readingOrder="1"/>
    </xf>
    <xf numFmtId="0" fontId="2" fillId="0" borderId="3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colors>
    <mruColors>
      <color rgb="FFFFCCCC"/>
      <color rgb="FFCCFFCC"/>
      <color rgb="FFCCCCFF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7"/>
  <sheetViews>
    <sheetView tabSelected="1" view="pageBreakPreview" zoomScale="85" zoomScaleSheetLayoutView="85" workbookViewId="0">
      <selection activeCell="N106" sqref="N106"/>
    </sheetView>
  </sheetViews>
  <sheetFormatPr defaultRowHeight="15" x14ac:dyDescent="0.25"/>
  <cols>
    <col min="1" max="1" width="3.85546875" style="21" customWidth="1"/>
    <col min="2" max="2" width="48.28515625" style="21" customWidth="1"/>
    <col min="3" max="3" width="14.5703125" style="21" customWidth="1"/>
    <col min="4" max="5" width="11.85546875" style="21" customWidth="1"/>
    <col min="6" max="6" width="12.42578125" style="21" customWidth="1"/>
    <col min="7" max="8" width="15.7109375" style="21" customWidth="1"/>
    <col min="9" max="9" width="14.85546875" style="21" customWidth="1"/>
    <col min="10" max="10" width="15.28515625" style="21" customWidth="1"/>
    <col min="11" max="11" width="16.5703125" style="21" customWidth="1"/>
    <col min="12" max="12" width="15.85546875" style="21" customWidth="1"/>
    <col min="13" max="13" width="22.140625" style="21" customWidth="1"/>
    <col min="14" max="14" width="13.28515625" style="53" customWidth="1"/>
    <col min="15" max="15" width="12.85546875" style="53" customWidth="1"/>
    <col min="16" max="16384" width="9.140625" style="21"/>
  </cols>
  <sheetData>
    <row r="1" spans="1:15" s="23" customFormat="1" ht="15" customHeight="1" x14ac:dyDescent="0.3">
      <c r="A1" s="47"/>
      <c r="B1" s="47"/>
      <c r="C1" s="2"/>
      <c r="D1" s="2"/>
      <c r="E1" s="4"/>
      <c r="F1" s="5"/>
      <c r="G1" s="5"/>
      <c r="H1" s="3"/>
      <c r="I1" s="3"/>
      <c r="J1" s="6"/>
      <c r="K1" s="7"/>
      <c r="L1" s="7"/>
      <c r="M1" s="7"/>
      <c r="N1" s="52"/>
      <c r="O1" s="48"/>
    </row>
    <row r="2" spans="1:15" s="23" customFormat="1" ht="19.5" x14ac:dyDescent="0.3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22"/>
      <c r="O2" s="22"/>
    </row>
    <row r="3" spans="1:15" s="23" customFormat="1" ht="15" customHeigh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22"/>
      <c r="O3" s="22"/>
    </row>
    <row r="4" spans="1:15" ht="33.75" customHeight="1" x14ac:dyDescent="0.25">
      <c r="A4" s="67" t="s">
        <v>0</v>
      </c>
      <c r="B4" s="67" t="s">
        <v>1</v>
      </c>
      <c r="C4" s="67" t="s">
        <v>32</v>
      </c>
      <c r="D4" s="67" t="s">
        <v>35</v>
      </c>
      <c r="E4" s="67" t="s">
        <v>20</v>
      </c>
      <c r="F4" s="67"/>
      <c r="G4" s="62" t="s">
        <v>2</v>
      </c>
      <c r="H4" s="62"/>
      <c r="I4" s="67" t="s">
        <v>55</v>
      </c>
      <c r="J4" s="62" t="s">
        <v>58</v>
      </c>
      <c r="K4" s="62"/>
      <c r="L4" s="62"/>
      <c r="M4" s="62"/>
      <c r="O4" s="54"/>
    </row>
    <row r="5" spans="1:15" ht="15.75" x14ac:dyDescent="0.25">
      <c r="A5" s="67"/>
      <c r="B5" s="67"/>
      <c r="C5" s="67"/>
      <c r="D5" s="67"/>
      <c r="E5" s="71" t="s">
        <v>25</v>
      </c>
      <c r="F5" s="71" t="s">
        <v>26</v>
      </c>
      <c r="G5" s="59" t="s">
        <v>4</v>
      </c>
      <c r="H5" s="59" t="s">
        <v>5</v>
      </c>
      <c r="I5" s="67"/>
      <c r="J5" s="59" t="s">
        <v>21</v>
      </c>
      <c r="K5" s="62" t="s">
        <v>6</v>
      </c>
      <c r="L5" s="62"/>
      <c r="M5" s="62"/>
      <c r="O5" s="55"/>
    </row>
    <row r="6" spans="1:15" ht="15.75" x14ac:dyDescent="0.25">
      <c r="A6" s="67"/>
      <c r="B6" s="67"/>
      <c r="C6" s="67"/>
      <c r="D6" s="67"/>
      <c r="E6" s="72"/>
      <c r="F6" s="72"/>
      <c r="G6" s="60"/>
      <c r="H6" s="60"/>
      <c r="I6" s="67"/>
      <c r="J6" s="60"/>
      <c r="K6" s="59" t="s">
        <v>56</v>
      </c>
      <c r="L6" s="62" t="s">
        <v>57</v>
      </c>
      <c r="M6" s="62"/>
      <c r="O6" s="56"/>
    </row>
    <row r="7" spans="1:15" ht="94.5" customHeight="1" x14ac:dyDescent="0.25">
      <c r="A7" s="67"/>
      <c r="B7" s="67"/>
      <c r="C7" s="67"/>
      <c r="D7" s="67"/>
      <c r="E7" s="73"/>
      <c r="F7" s="73"/>
      <c r="G7" s="61"/>
      <c r="H7" s="61"/>
      <c r="I7" s="67"/>
      <c r="J7" s="61"/>
      <c r="K7" s="61"/>
      <c r="L7" s="46" t="s">
        <v>7</v>
      </c>
      <c r="M7" s="46" t="s">
        <v>8</v>
      </c>
      <c r="N7" s="57"/>
      <c r="O7" s="54"/>
    </row>
    <row r="8" spans="1:15" ht="15.75" x14ac:dyDescent="0.25">
      <c r="A8" s="43">
        <v>1</v>
      </c>
      <c r="B8" s="43">
        <v>2</v>
      </c>
      <c r="C8" s="43">
        <v>3</v>
      </c>
      <c r="D8" s="43">
        <v>4</v>
      </c>
      <c r="E8" s="43">
        <v>5</v>
      </c>
      <c r="F8" s="43">
        <v>6</v>
      </c>
      <c r="G8" s="1">
        <v>7</v>
      </c>
      <c r="H8" s="1">
        <v>8</v>
      </c>
      <c r="I8" s="1">
        <v>9</v>
      </c>
      <c r="J8" s="1">
        <v>10</v>
      </c>
      <c r="K8" s="1">
        <v>11</v>
      </c>
      <c r="L8" s="1">
        <v>12</v>
      </c>
      <c r="M8" s="1">
        <v>13</v>
      </c>
    </row>
    <row r="9" spans="1:15" s="50" customFormat="1" ht="19.5" x14ac:dyDescent="0.25">
      <c r="A9" s="88" t="s">
        <v>62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90"/>
      <c r="N9" s="49"/>
      <c r="O9" s="53"/>
    </row>
    <row r="10" spans="1:15" ht="15.75" x14ac:dyDescent="0.25">
      <c r="A10" s="85" t="s">
        <v>9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7"/>
    </row>
    <row r="11" spans="1:15" ht="31.5" x14ac:dyDescent="0.25">
      <c r="A11" s="43">
        <v>1</v>
      </c>
      <c r="B11" s="8" t="s">
        <v>37</v>
      </c>
      <c r="C11" s="10">
        <v>5011</v>
      </c>
      <c r="D11" s="9">
        <f>C11</f>
        <v>5011</v>
      </c>
      <c r="E11" s="11">
        <v>45962</v>
      </c>
      <c r="F11" s="11">
        <v>46082</v>
      </c>
      <c r="G11" s="46">
        <v>1754776</v>
      </c>
      <c r="H11" s="46">
        <f>1456250.03+72685+17475</f>
        <v>1546410.03</v>
      </c>
      <c r="I11" s="12">
        <v>798176.99</v>
      </c>
      <c r="J11" s="13">
        <f t="shared" ref="J11:J19" si="0">K11+L11+M11</f>
        <v>748233.04</v>
      </c>
      <c r="K11" s="46"/>
      <c r="L11" s="46">
        <v>700000</v>
      </c>
      <c r="M11" s="46">
        <v>48233.04</v>
      </c>
      <c r="N11" s="54"/>
      <c r="O11" s="54"/>
    </row>
    <row r="12" spans="1:15" ht="31.5" x14ac:dyDescent="0.25">
      <c r="A12" s="43">
        <v>2</v>
      </c>
      <c r="B12" s="29" t="s">
        <v>47</v>
      </c>
      <c r="C12" s="10">
        <v>3921</v>
      </c>
      <c r="D12" s="9">
        <f t="shared" ref="D12:D28" si="1">C12</f>
        <v>3921</v>
      </c>
      <c r="E12" s="11">
        <v>45962</v>
      </c>
      <c r="F12" s="11">
        <v>46082</v>
      </c>
      <c r="G12" s="46">
        <v>1678158</v>
      </c>
      <c r="H12" s="46">
        <f>1228631.89+46398.34+14743.58</f>
        <v>1289773.81</v>
      </c>
      <c r="I12" s="12">
        <v>387897.66</v>
      </c>
      <c r="J12" s="13">
        <f t="shared" si="0"/>
        <v>901876.15</v>
      </c>
      <c r="K12" s="46"/>
      <c r="L12" s="46">
        <v>360000</v>
      </c>
      <c r="M12" s="46">
        <v>541876.15</v>
      </c>
      <c r="N12" s="54"/>
      <c r="O12" s="54"/>
    </row>
    <row r="13" spans="1:15" ht="31.5" x14ac:dyDescent="0.25">
      <c r="A13" s="43">
        <v>3</v>
      </c>
      <c r="B13" s="29" t="s">
        <v>48</v>
      </c>
      <c r="C13" s="10">
        <v>3939</v>
      </c>
      <c r="D13" s="9">
        <f t="shared" ref="D13" si="2">C13</f>
        <v>3939</v>
      </c>
      <c r="E13" s="11">
        <v>45992</v>
      </c>
      <c r="F13" s="11">
        <v>46082</v>
      </c>
      <c r="G13" s="46">
        <v>1502198</v>
      </c>
      <c r="H13" s="46">
        <f>1123586.75+46398.35+13483.04</f>
        <v>1183468.1400000001</v>
      </c>
      <c r="I13" s="12">
        <v>115752.89</v>
      </c>
      <c r="J13" s="13">
        <f t="shared" ref="J13" si="3">K13+L13+M13</f>
        <v>1067715.25</v>
      </c>
      <c r="K13" s="46"/>
      <c r="L13" s="46">
        <v>600000</v>
      </c>
      <c r="M13" s="46">
        <v>467715.25</v>
      </c>
      <c r="N13" s="54"/>
      <c r="O13" s="54"/>
    </row>
    <row r="14" spans="1:15" ht="31.5" x14ac:dyDescent="0.25">
      <c r="A14" s="43">
        <v>4</v>
      </c>
      <c r="B14" s="29" t="s">
        <v>46</v>
      </c>
      <c r="C14" s="10">
        <v>1303</v>
      </c>
      <c r="D14" s="9">
        <f t="shared" si="1"/>
        <v>1303</v>
      </c>
      <c r="E14" s="11">
        <v>45992</v>
      </c>
      <c r="F14" s="11">
        <v>46113</v>
      </c>
      <c r="G14" s="46">
        <v>1112199</v>
      </c>
      <c r="H14" s="46">
        <f>830001+31920+9960</f>
        <v>871881</v>
      </c>
      <c r="I14" s="12">
        <v>184521.07</v>
      </c>
      <c r="J14" s="13">
        <f t="shared" si="0"/>
        <v>687359.92999999993</v>
      </c>
      <c r="K14" s="46"/>
      <c r="L14" s="46">
        <v>350000</v>
      </c>
      <c r="M14" s="46">
        <v>337359.93</v>
      </c>
      <c r="N14" s="54"/>
      <c r="O14" s="54"/>
    </row>
    <row r="15" spans="1:15" ht="31.5" x14ac:dyDescent="0.25">
      <c r="A15" s="43">
        <v>5</v>
      </c>
      <c r="B15" s="29" t="s">
        <v>60</v>
      </c>
      <c r="C15" s="10">
        <v>3547</v>
      </c>
      <c r="D15" s="9">
        <f t="shared" si="1"/>
        <v>3547</v>
      </c>
      <c r="E15" s="11">
        <v>45992</v>
      </c>
      <c r="F15" s="11">
        <v>46113</v>
      </c>
      <c r="G15" s="46">
        <v>2343281</v>
      </c>
      <c r="H15" s="46">
        <f>1679288.55+5909.77+20151.46</f>
        <v>1705349.78</v>
      </c>
      <c r="I15" s="12">
        <v>277472.09000000003</v>
      </c>
      <c r="J15" s="13">
        <f t="shared" si="0"/>
        <v>1427877.69</v>
      </c>
      <c r="K15" s="46"/>
      <c r="L15" s="46">
        <v>1000000</v>
      </c>
      <c r="M15" s="46">
        <v>427877.69</v>
      </c>
      <c r="N15" s="54"/>
      <c r="O15" s="54"/>
    </row>
    <row r="16" spans="1:15" ht="31.5" x14ac:dyDescent="0.25">
      <c r="A16" s="43">
        <v>6</v>
      </c>
      <c r="B16" s="8" t="s">
        <v>61</v>
      </c>
      <c r="C16" s="10">
        <v>9924</v>
      </c>
      <c r="D16" s="9">
        <f t="shared" si="1"/>
        <v>9924</v>
      </c>
      <c r="E16" s="11">
        <v>45992</v>
      </c>
      <c r="F16" s="11">
        <v>46143</v>
      </c>
      <c r="G16" s="46">
        <v>3807564</v>
      </c>
      <c r="H16" s="46">
        <f>2993909.76+14285.39+35926.92</f>
        <v>3044122.07</v>
      </c>
      <c r="I16" s="12">
        <v>212583.73</v>
      </c>
      <c r="J16" s="13">
        <f t="shared" si="0"/>
        <v>2831538.34</v>
      </c>
      <c r="K16" s="46"/>
      <c r="L16" s="46">
        <v>2480000</v>
      </c>
      <c r="M16" s="46">
        <v>351538.34</v>
      </c>
      <c r="N16" s="54"/>
      <c r="O16" s="54"/>
    </row>
    <row r="17" spans="1:15" ht="31.5" x14ac:dyDescent="0.25">
      <c r="A17" s="43">
        <v>7</v>
      </c>
      <c r="B17" s="8" t="s">
        <v>59</v>
      </c>
      <c r="C17" s="10">
        <v>3892</v>
      </c>
      <c r="D17" s="9">
        <f t="shared" si="1"/>
        <v>3892</v>
      </c>
      <c r="E17" s="11">
        <v>46082</v>
      </c>
      <c r="F17" s="11">
        <v>46204</v>
      </c>
      <c r="G17" s="46">
        <v>1016370</v>
      </c>
      <c r="H17" s="46">
        <v>916370</v>
      </c>
      <c r="I17" s="12"/>
      <c r="J17" s="13">
        <f t="shared" si="0"/>
        <v>916370</v>
      </c>
      <c r="K17" s="46"/>
      <c r="L17" s="46">
        <v>700000</v>
      </c>
      <c r="M17" s="46">
        <v>216370</v>
      </c>
      <c r="N17" s="54"/>
      <c r="O17" s="54"/>
    </row>
    <row r="18" spans="1:15" ht="31.5" x14ac:dyDescent="0.25">
      <c r="A18" s="43">
        <v>8</v>
      </c>
      <c r="B18" s="8" t="s">
        <v>40</v>
      </c>
      <c r="C18" s="10">
        <v>3786</v>
      </c>
      <c r="D18" s="9">
        <f t="shared" si="1"/>
        <v>3786</v>
      </c>
      <c r="E18" s="11">
        <v>46113</v>
      </c>
      <c r="F18" s="11">
        <v>46204</v>
      </c>
      <c r="G18" s="46">
        <v>1427328</v>
      </c>
      <c r="H18" s="46">
        <v>1250000</v>
      </c>
      <c r="I18" s="12"/>
      <c r="J18" s="13">
        <f t="shared" si="0"/>
        <v>1250000</v>
      </c>
      <c r="K18" s="46"/>
      <c r="L18" s="46">
        <v>800000</v>
      </c>
      <c r="M18" s="46">
        <v>450000</v>
      </c>
      <c r="N18" s="54"/>
      <c r="O18" s="54"/>
    </row>
    <row r="19" spans="1:15" ht="31.5" x14ac:dyDescent="0.25">
      <c r="A19" s="43">
        <v>9</v>
      </c>
      <c r="B19" s="8" t="s">
        <v>44</v>
      </c>
      <c r="C19" s="10">
        <v>7940</v>
      </c>
      <c r="D19" s="9">
        <f t="shared" si="1"/>
        <v>7940</v>
      </c>
      <c r="E19" s="11">
        <v>46113</v>
      </c>
      <c r="F19" s="11">
        <v>46296</v>
      </c>
      <c r="G19" s="46">
        <v>5723472</v>
      </c>
      <c r="H19" s="46">
        <v>5000000</v>
      </c>
      <c r="I19" s="12"/>
      <c r="J19" s="13">
        <f t="shared" si="0"/>
        <v>5000000</v>
      </c>
      <c r="K19" s="46"/>
      <c r="L19" s="46">
        <v>2520000</v>
      </c>
      <c r="M19" s="46">
        <v>2480000</v>
      </c>
      <c r="N19" s="54"/>
      <c r="O19" s="54"/>
    </row>
    <row r="20" spans="1:15" ht="31.5" x14ac:dyDescent="0.25">
      <c r="A20" s="43">
        <v>10</v>
      </c>
      <c r="B20" s="8" t="s">
        <v>38</v>
      </c>
      <c r="C20" s="10">
        <v>5161</v>
      </c>
      <c r="D20" s="9">
        <f t="shared" si="1"/>
        <v>5161</v>
      </c>
      <c r="E20" s="11">
        <v>46113</v>
      </c>
      <c r="F20" s="11">
        <v>46296</v>
      </c>
      <c r="G20" s="46">
        <v>3211287</v>
      </c>
      <c r="H20" s="46">
        <v>2950000</v>
      </c>
      <c r="I20" s="12"/>
      <c r="J20" s="13">
        <f t="shared" ref="J20" si="4">K20+L20+M20</f>
        <v>2950000</v>
      </c>
      <c r="K20" s="13"/>
      <c r="L20" s="46">
        <v>2500000</v>
      </c>
      <c r="M20" s="13">
        <v>450000</v>
      </c>
      <c r="N20" s="54"/>
      <c r="O20" s="54"/>
    </row>
    <row r="21" spans="1:15" ht="31.5" x14ac:dyDescent="0.25">
      <c r="A21" s="43">
        <v>11</v>
      </c>
      <c r="B21" s="8" t="s">
        <v>33</v>
      </c>
      <c r="C21" s="10">
        <v>3052</v>
      </c>
      <c r="D21" s="9">
        <f t="shared" si="1"/>
        <v>3052</v>
      </c>
      <c r="E21" s="11">
        <v>46174</v>
      </c>
      <c r="F21" s="11">
        <v>46296</v>
      </c>
      <c r="G21" s="46">
        <v>1624430</v>
      </c>
      <c r="H21" s="46">
        <v>1524430</v>
      </c>
      <c r="I21" s="12"/>
      <c r="J21" s="13">
        <f t="shared" ref="J21:J24" si="5">K21+L21+M21</f>
        <v>1524430</v>
      </c>
      <c r="K21" s="46"/>
      <c r="L21" s="46">
        <v>1000000</v>
      </c>
      <c r="M21" s="46">
        <v>524430</v>
      </c>
      <c r="N21" s="54"/>
      <c r="O21" s="54"/>
    </row>
    <row r="22" spans="1:15" ht="31.5" x14ac:dyDescent="0.25">
      <c r="A22" s="43">
        <v>12</v>
      </c>
      <c r="B22" s="8" t="s">
        <v>51</v>
      </c>
      <c r="C22" s="10">
        <v>2448</v>
      </c>
      <c r="D22" s="9">
        <f t="shared" si="1"/>
        <v>2448</v>
      </c>
      <c r="E22" s="11">
        <v>46204</v>
      </c>
      <c r="F22" s="11">
        <v>46296</v>
      </c>
      <c r="G22" s="46">
        <v>750000</v>
      </c>
      <c r="H22" s="46">
        <v>700000</v>
      </c>
      <c r="I22" s="12"/>
      <c r="J22" s="13">
        <f t="shared" si="5"/>
        <v>700000</v>
      </c>
      <c r="K22" s="14"/>
      <c r="L22" s="13">
        <v>150000</v>
      </c>
      <c r="M22" s="46">
        <v>550000</v>
      </c>
      <c r="N22" s="54"/>
      <c r="O22" s="54"/>
    </row>
    <row r="23" spans="1:15" ht="31.5" x14ac:dyDescent="0.25">
      <c r="A23" s="43">
        <v>13</v>
      </c>
      <c r="B23" s="8" t="s">
        <v>34</v>
      </c>
      <c r="C23" s="10">
        <v>3033</v>
      </c>
      <c r="D23" s="9">
        <f t="shared" si="1"/>
        <v>3033</v>
      </c>
      <c r="E23" s="11">
        <v>46204</v>
      </c>
      <c r="F23" s="11">
        <v>46296</v>
      </c>
      <c r="G23" s="46">
        <v>1570278</v>
      </c>
      <c r="H23" s="46">
        <v>1470278</v>
      </c>
      <c r="I23" s="12"/>
      <c r="J23" s="13">
        <f t="shared" si="5"/>
        <v>1470278</v>
      </c>
      <c r="K23" s="46"/>
      <c r="L23" s="46">
        <v>572200.6</v>
      </c>
      <c r="M23" s="46">
        <v>898077.4</v>
      </c>
      <c r="N23" s="54"/>
      <c r="O23" s="54"/>
    </row>
    <row r="24" spans="1:15" ht="31.5" x14ac:dyDescent="0.25">
      <c r="A24" s="15">
        <v>14</v>
      </c>
      <c r="B24" s="29" t="s">
        <v>45</v>
      </c>
      <c r="C24" s="10">
        <v>1304</v>
      </c>
      <c r="D24" s="9">
        <f t="shared" si="1"/>
        <v>1304</v>
      </c>
      <c r="E24" s="11">
        <v>46235</v>
      </c>
      <c r="F24" s="11">
        <v>46296</v>
      </c>
      <c r="G24" s="46">
        <v>953315</v>
      </c>
      <c r="H24" s="46">
        <v>853315</v>
      </c>
      <c r="I24" s="46"/>
      <c r="J24" s="46">
        <f t="shared" si="5"/>
        <v>550503.96</v>
      </c>
      <c r="K24" s="46"/>
      <c r="L24" s="46">
        <v>1</v>
      </c>
      <c r="M24" s="46">
        <v>550502.96</v>
      </c>
      <c r="N24" s="54"/>
      <c r="O24" s="54"/>
    </row>
    <row r="25" spans="1:15" ht="31.5" x14ac:dyDescent="0.25">
      <c r="A25" s="43">
        <v>15</v>
      </c>
      <c r="B25" s="8" t="s">
        <v>41</v>
      </c>
      <c r="C25" s="10">
        <v>3966</v>
      </c>
      <c r="D25" s="9">
        <f t="shared" si="1"/>
        <v>3966</v>
      </c>
      <c r="E25" s="11">
        <v>46235</v>
      </c>
      <c r="F25" s="11">
        <v>46327</v>
      </c>
      <c r="G25" s="46">
        <v>1572912</v>
      </c>
      <c r="H25" s="46">
        <v>1350000</v>
      </c>
      <c r="I25" s="12"/>
      <c r="J25" s="13">
        <f t="shared" ref="J25:J26" si="6">K25+L25+M25</f>
        <v>50001</v>
      </c>
      <c r="K25" s="46"/>
      <c r="L25" s="46">
        <v>1</v>
      </c>
      <c r="M25" s="46">
        <v>50000</v>
      </c>
      <c r="N25" s="54"/>
      <c r="O25" s="54"/>
    </row>
    <row r="26" spans="1:15" ht="31.5" x14ac:dyDescent="0.25">
      <c r="A26" s="43">
        <v>16</v>
      </c>
      <c r="B26" s="8" t="s">
        <v>43</v>
      </c>
      <c r="C26" s="10">
        <v>2817</v>
      </c>
      <c r="D26" s="9">
        <f t="shared" si="1"/>
        <v>2817</v>
      </c>
      <c r="E26" s="11">
        <v>46235</v>
      </c>
      <c r="F26" s="11">
        <v>46327</v>
      </c>
      <c r="G26" s="46">
        <v>1198779</v>
      </c>
      <c r="H26" s="46">
        <v>1098779</v>
      </c>
      <c r="I26" s="12"/>
      <c r="J26" s="13">
        <f t="shared" si="6"/>
        <v>50001</v>
      </c>
      <c r="K26" s="46"/>
      <c r="L26" s="46">
        <v>1</v>
      </c>
      <c r="M26" s="46">
        <v>50000</v>
      </c>
      <c r="N26" s="54"/>
      <c r="O26" s="54"/>
    </row>
    <row r="27" spans="1:15" ht="31.5" x14ac:dyDescent="0.25">
      <c r="A27" s="43">
        <v>17</v>
      </c>
      <c r="B27" s="8" t="s">
        <v>39</v>
      </c>
      <c r="C27" s="10">
        <v>10192</v>
      </c>
      <c r="D27" s="9">
        <f t="shared" si="1"/>
        <v>10192</v>
      </c>
      <c r="E27" s="11">
        <v>46174</v>
      </c>
      <c r="F27" s="11">
        <v>46357</v>
      </c>
      <c r="G27" s="46">
        <v>3540060</v>
      </c>
      <c r="H27" s="46">
        <v>3440060</v>
      </c>
      <c r="I27" s="12"/>
      <c r="J27" s="13">
        <f>K27+L27+M27</f>
        <v>50001</v>
      </c>
      <c r="K27" s="46"/>
      <c r="L27" s="46">
        <v>1</v>
      </c>
      <c r="M27" s="46">
        <v>50000</v>
      </c>
      <c r="N27" s="54"/>
      <c r="O27" s="54"/>
    </row>
    <row r="28" spans="1:15" ht="15.75" x14ac:dyDescent="0.25">
      <c r="A28" s="63" t="s">
        <v>10</v>
      </c>
      <c r="B28" s="63"/>
      <c r="C28" s="10">
        <f>SUM(C11:C27)</f>
        <v>75236</v>
      </c>
      <c r="D28" s="9">
        <f t="shared" si="1"/>
        <v>75236</v>
      </c>
      <c r="E28" s="1"/>
      <c r="F28" s="15"/>
      <c r="G28" s="46">
        <f t="shared" ref="G28:M28" si="7">SUM(G11:G27)</f>
        <v>34786407</v>
      </c>
      <c r="H28" s="46">
        <f t="shared" si="7"/>
        <v>30194236.829999998</v>
      </c>
      <c r="I28" s="46">
        <f t="shared" si="7"/>
        <v>1976404.43</v>
      </c>
      <c r="J28" s="46">
        <f t="shared" si="7"/>
        <v>22176185.359999999</v>
      </c>
      <c r="K28" s="46">
        <f t="shared" si="7"/>
        <v>0</v>
      </c>
      <c r="L28" s="46">
        <f t="shared" si="7"/>
        <v>13732204.6</v>
      </c>
      <c r="M28" s="46">
        <f t="shared" si="7"/>
        <v>8443980.7600000016</v>
      </c>
      <c r="N28" s="54"/>
      <c r="O28" s="54"/>
    </row>
    <row r="29" spans="1:15" ht="15.75" x14ac:dyDescent="0.25">
      <c r="A29" s="85" t="s">
        <v>27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7"/>
      <c r="N29" s="54"/>
      <c r="O29" s="54"/>
    </row>
    <row r="30" spans="1:15" ht="31.5" x14ac:dyDescent="0.25">
      <c r="A30" s="43">
        <v>1</v>
      </c>
      <c r="B30" s="29" t="s">
        <v>49</v>
      </c>
      <c r="C30" s="10">
        <v>5726</v>
      </c>
      <c r="D30" s="9"/>
      <c r="E30" s="11">
        <v>46357</v>
      </c>
      <c r="F30" s="11"/>
      <c r="G30" s="46">
        <v>2843522</v>
      </c>
      <c r="H30" s="46">
        <v>2743522</v>
      </c>
      <c r="I30" s="12"/>
      <c r="J30" s="13">
        <f t="shared" ref="J30:J31" si="8">K30+L30+M30</f>
        <v>2</v>
      </c>
      <c r="K30" s="46"/>
      <c r="L30" s="46">
        <v>1</v>
      </c>
      <c r="M30" s="46">
        <v>1</v>
      </c>
      <c r="N30" s="54"/>
      <c r="O30" s="54"/>
    </row>
    <row r="31" spans="1:15" ht="31.5" x14ac:dyDescent="0.25">
      <c r="A31" s="43">
        <v>2</v>
      </c>
      <c r="B31" s="8" t="s">
        <v>42</v>
      </c>
      <c r="C31" s="10">
        <v>3544</v>
      </c>
      <c r="D31" s="9"/>
      <c r="E31" s="11">
        <v>46357</v>
      </c>
      <c r="F31" s="11"/>
      <c r="G31" s="46">
        <v>2153953</v>
      </c>
      <c r="H31" s="46">
        <v>2053953</v>
      </c>
      <c r="I31" s="12"/>
      <c r="J31" s="13">
        <f t="shared" si="8"/>
        <v>2</v>
      </c>
      <c r="K31" s="46"/>
      <c r="L31" s="46">
        <v>1</v>
      </c>
      <c r="M31" s="46">
        <v>1</v>
      </c>
      <c r="N31" s="54"/>
      <c r="O31" s="54"/>
    </row>
    <row r="32" spans="1:15" ht="31.5" x14ac:dyDescent="0.25">
      <c r="A32" s="43">
        <v>3</v>
      </c>
      <c r="B32" s="29" t="s">
        <v>119</v>
      </c>
      <c r="C32" s="10">
        <v>3036</v>
      </c>
      <c r="D32" s="9"/>
      <c r="E32" s="11">
        <v>46357</v>
      </c>
      <c r="F32" s="11"/>
      <c r="G32" s="46">
        <v>1919797</v>
      </c>
      <c r="H32" s="46">
        <v>1819797</v>
      </c>
      <c r="I32" s="12"/>
      <c r="J32" s="13">
        <f>K32+L32+M32</f>
        <v>2</v>
      </c>
      <c r="K32" s="46"/>
      <c r="L32" s="46">
        <v>1</v>
      </c>
      <c r="M32" s="46">
        <v>1</v>
      </c>
      <c r="N32" s="54"/>
      <c r="O32" s="54"/>
    </row>
    <row r="33" spans="1:15" ht="31.5" x14ac:dyDescent="0.25">
      <c r="A33" s="43">
        <v>4</v>
      </c>
      <c r="B33" s="8" t="s">
        <v>36</v>
      </c>
      <c r="C33" s="9">
        <v>3037</v>
      </c>
      <c r="D33" s="9"/>
      <c r="E33" s="11">
        <v>46357</v>
      </c>
      <c r="F33" s="11"/>
      <c r="G33" s="46">
        <v>3136336</v>
      </c>
      <c r="H33" s="46">
        <v>3036336</v>
      </c>
      <c r="I33" s="12"/>
      <c r="J33" s="13">
        <f t="shared" ref="J33" si="9">K33+L33+M33</f>
        <v>2</v>
      </c>
      <c r="K33" s="14"/>
      <c r="L33" s="46">
        <v>1</v>
      </c>
      <c r="M33" s="46">
        <v>1</v>
      </c>
      <c r="N33" s="54"/>
      <c r="O33" s="54"/>
    </row>
    <row r="34" spans="1:15" ht="15.75" x14ac:dyDescent="0.25">
      <c r="A34" s="63" t="s">
        <v>11</v>
      </c>
      <c r="B34" s="63"/>
      <c r="C34" s="10">
        <f>SUM(C30:C33)</f>
        <v>15343</v>
      </c>
      <c r="D34" s="10"/>
      <c r="E34" s="42"/>
      <c r="F34" s="19"/>
      <c r="G34" s="46">
        <f t="shared" ref="G34:M34" si="10">SUM(G30:G33)</f>
        <v>10053608</v>
      </c>
      <c r="H34" s="46">
        <f t="shared" si="10"/>
        <v>9653608</v>
      </c>
      <c r="I34" s="46">
        <f t="shared" si="10"/>
        <v>0</v>
      </c>
      <c r="J34" s="46">
        <f t="shared" si="10"/>
        <v>8</v>
      </c>
      <c r="K34" s="46">
        <f t="shared" si="10"/>
        <v>0</v>
      </c>
      <c r="L34" s="46">
        <f t="shared" si="10"/>
        <v>4</v>
      </c>
      <c r="M34" s="46">
        <f t="shared" si="10"/>
        <v>4</v>
      </c>
      <c r="N34" s="54"/>
      <c r="O34" s="54"/>
    </row>
    <row r="35" spans="1:15" ht="15.75" x14ac:dyDescent="0.25">
      <c r="A35" s="64" t="s">
        <v>28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6"/>
      <c r="N35" s="54"/>
      <c r="O35" s="54"/>
    </row>
    <row r="36" spans="1:15" ht="31.5" x14ac:dyDescent="0.25">
      <c r="A36" s="15">
        <v>1</v>
      </c>
      <c r="B36" s="29" t="s">
        <v>53</v>
      </c>
      <c r="C36" s="10">
        <v>2376</v>
      </c>
      <c r="D36" s="10"/>
      <c r="E36" s="11"/>
      <c r="F36" s="11"/>
      <c r="G36" s="46">
        <v>470815</v>
      </c>
      <c r="H36" s="46">
        <v>470815</v>
      </c>
      <c r="I36" s="26"/>
      <c r="J36" s="46">
        <f t="shared" ref="J36" si="11">K36+L36+M36</f>
        <v>2</v>
      </c>
      <c r="K36" s="13"/>
      <c r="L36" s="13">
        <v>1</v>
      </c>
      <c r="M36" s="46">
        <v>1</v>
      </c>
      <c r="N36" s="54"/>
      <c r="O36" s="54"/>
    </row>
    <row r="37" spans="1:15" ht="15.75" x14ac:dyDescent="0.25">
      <c r="A37" s="69" t="s">
        <v>12</v>
      </c>
      <c r="B37" s="70"/>
      <c r="C37" s="10">
        <f>SUM(C36)</f>
        <v>2376</v>
      </c>
      <c r="D37" s="10"/>
      <c r="E37" s="42"/>
      <c r="F37" s="19"/>
      <c r="G37" s="46">
        <f t="shared" ref="G37:M37" si="12">SUM(G36:G36)</f>
        <v>470815</v>
      </c>
      <c r="H37" s="46">
        <f t="shared" si="12"/>
        <v>470815</v>
      </c>
      <c r="I37" s="46">
        <f t="shared" si="12"/>
        <v>0</v>
      </c>
      <c r="J37" s="46">
        <f t="shared" si="12"/>
        <v>2</v>
      </c>
      <c r="K37" s="46">
        <f t="shared" si="12"/>
        <v>0</v>
      </c>
      <c r="L37" s="46">
        <f t="shared" si="12"/>
        <v>1</v>
      </c>
      <c r="M37" s="46">
        <f t="shared" si="12"/>
        <v>1</v>
      </c>
      <c r="N37" s="54"/>
      <c r="O37" s="54"/>
    </row>
    <row r="38" spans="1:15" ht="15.75" x14ac:dyDescent="0.25">
      <c r="A38" s="64" t="s">
        <v>29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6"/>
      <c r="N38" s="54"/>
      <c r="O38" s="54"/>
    </row>
    <row r="39" spans="1:15" s="36" customFormat="1" ht="31.5" x14ac:dyDescent="0.25">
      <c r="A39" s="30">
        <v>1</v>
      </c>
      <c r="B39" s="31" t="s">
        <v>69</v>
      </c>
      <c r="C39" s="43">
        <v>2448</v>
      </c>
      <c r="D39" s="32"/>
      <c r="E39" s="38">
        <v>46054</v>
      </c>
      <c r="F39" s="40">
        <v>46204</v>
      </c>
      <c r="G39" s="34">
        <v>45000</v>
      </c>
      <c r="H39" s="34">
        <f>I39+J39</f>
        <v>45002</v>
      </c>
      <c r="I39" s="33"/>
      <c r="J39" s="34">
        <f>K39+L39+M39</f>
        <v>45002</v>
      </c>
      <c r="K39" s="33"/>
      <c r="L39" s="34">
        <v>45000</v>
      </c>
      <c r="M39" s="35">
        <v>2</v>
      </c>
      <c r="N39" s="54"/>
      <c r="O39" s="54"/>
    </row>
    <row r="40" spans="1:15" s="36" customFormat="1" ht="31.5" x14ac:dyDescent="0.25">
      <c r="A40" s="30">
        <v>2</v>
      </c>
      <c r="B40" s="31" t="s">
        <v>70</v>
      </c>
      <c r="C40" s="10">
        <v>2402.6999999999998</v>
      </c>
      <c r="D40" s="37"/>
      <c r="E40" s="38">
        <v>46054</v>
      </c>
      <c r="F40" s="38">
        <v>46327</v>
      </c>
      <c r="G40" s="35">
        <v>81830.92</v>
      </c>
      <c r="H40" s="34">
        <f t="shared" ref="H40:H47" si="13">I40+J40</f>
        <v>81830.92</v>
      </c>
      <c r="I40" s="39"/>
      <c r="J40" s="34">
        <f t="shared" ref="J40:J47" si="14">K40+L40+M40</f>
        <v>81830.92</v>
      </c>
      <c r="K40" s="34"/>
      <c r="L40" s="34">
        <v>81828.92</v>
      </c>
      <c r="M40" s="35">
        <v>2</v>
      </c>
      <c r="N40" s="54"/>
      <c r="O40" s="54"/>
    </row>
    <row r="41" spans="1:15" s="36" customFormat="1" ht="31.5" x14ac:dyDescent="0.25">
      <c r="A41" s="30">
        <v>3</v>
      </c>
      <c r="B41" s="31" t="s">
        <v>71</v>
      </c>
      <c r="C41" s="10">
        <v>2296</v>
      </c>
      <c r="D41" s="37"/>
      <c r="E41" s="38">
        <v>46054</v>
      </c>
      <c r="F41" s="38">
        <v>46327</v>
      </c>
      <c r="G41" s="35">
        <v>80696.23</v>
      </c>
      <c r="H41" s="34">
        <f t="shared" si="13"/>
        <v>80696.23</v>
      </c>
      <c r="I41" s="39"/>
      <c r="J41" s="34">
        <f t="shared" si="14"/>
        <v>80696.23</v>
      </c>
      <c r="K41" s="34"/>
      <c r="L41" s="34">
        <v>80694.23</v>
      </c>
      <c r="M41" s="35">
        <v>2</v>
      </c>
      <c r="N41" s="54"/>
      <c r="O41" s="54"/>
    </row>
    <row r="42" spans="1:15" s="36" customFormat="1" ht="31.5" customHeight="1" x14ac:dyDescent="0.25">
      <c r="A42" s="30">
        <v>4</v>
      </c>
      <c r="B42" s="31" t="s">
        <v>72</v>
      </c>
      <c r="C42" s="10">
        <v>4407.8999999999996</v>
      </c>
      <c r="D42" s="37"/>
      <c r="E42" s="38">
        <v>46054</v>
      </c>
      <c r="F42" s="38">
        <v>46327</v>
      </c>
      <c r="G42" s="35">
        <v>109545.79</v>
      </c>
      <c r="H42" s="34">
        <f t="shared" si="13"/>
        <v>109545.79</v>
      </c>
      <c r="I42" s="39"/>
      <c r="J42" s="34">
        <f t="shared" si="14"/>
        <v>109545.79</v>
      </c>
      <c r="K42" s="34"/>
      <c r="L42" s="34">
        <v>109543.79</v>
      </c>
      <c r="M42" s="35">
        <v>2</v>
      </c>
      <c r="N42" s="54"/>
      <c r="O42" s="54"/>
    </row>
    <row r="43" spans="1:15" s="36" customFormat="1" ht="31.5" x14ac:dyDescent="0.25">
      <c r="A43" s="30">
        <v>5</v>
      </c>
      <c r="B43" s="31" t="s">
        <v>73</v>
      </c>
      <c r="C43" s="10">
        <v>4394.1000000000004</v>
      </c>
      <c r="D43" s="37"/>
      <c r="E43" s="38">
        <v>46054</v>
      </c>
      <c r="F43" s="38">
        <v>46327</v>
      </c>
      <c r="G43" s="35">
        <v>118508.05</v>
      </c>
      <c r="H43" s="34">
        <f t="shared" si="13"/>
        <v>118508.05</v>
      </c>
      <c r="I43" s="39"/>
      <c r="J43" s="34">
        <f t="shared" si="14"/>
        <v>118508.05</v>
      </c>
      <c r="K43" s="34"/>
      <c r="L43" s="34">
        <v>118506.05</v>
      </c>
      <c r="M43" s="35">
        <v>2</v>
      </c>
      <c r="N43" s="54"/>
      <c r="O43" s="54"/>
    </row>
    <row r="44" spans="1:15" s="36" customFormat="1" ht="31.5" x14ac:dyDescent="0.25">
      <c r="A44" s="30">
        <v>6</v>
      </c>
      <c r="B44" s="31" t="s">
        <v>74</v>
      </c>
      <c r="C44" s="10">
        <v>3861.3</v>
      </c>
      <c r="D44" s="37"/>
      <c r="E44" s="38">
        <v>46082</v>
      </c>
      <c r="F44" s="38">
        <v>46357</v>
      </c>
      <c r="G44" s="35">
        <v>93966.65</v>
      </c>
      <c r="H44" s="34">
        <f t="shared" si="13"/>
        <v>93966.65</v>
      </c>
      <c r="I44" s="39"/>
      <c r="J44" s="34">
        <f t="shared" si="14"/>
        <v>93966.65</v>
      </c>
      <c r="K44" s="34"/>
      <c r="L44" s="34">
        <v>93964.65</v>
      </c>
      <c r="M44" s="35">
        <v>2</v>
      </c>
      <c r="N44" s="54"/>
      <c r="O44" s="54"/>
    </row>
    <row r="45" spans="1:15" s="36" customFormat="1" ht="33" customHeight="1" x14ac:dyDescent="0.25">
      <c r="A45" s="30">
        <v>7</v>
      </c>
      <c r="B45" s="31" t="s">
        <v>75</v>
      </c>
      <c r="C45" s="10">
        <v>3982.8</v>
      </c>
      <c r="D45" s="37"/>
      <c r="E45" s="38">
        <v>46082</v>
      </c>
      <c r="F45" s="38">
        <v>46357</v>
      </c>
      <c r="G45" s="35">
        <v>99073.11</v>
      </c>
      <c r="H45" s="34">
        <f t="shared" si="13"/>
        <v>99073.11</v>
      </c>
      <c r="I45" s="39"/>
      <c r="J45" s="34">
        <f t="shared" si="14"/>
        <v>99073.11</v>
      </c>
      <c r="K45" s="34"/>
      <c r="L45" s="34">
        <v>99071.11</v>
      </c>
      <c r="M45" s="35">
        <v>2</v>
      </c>
      <c r="N45" s="54"/>
      <c r="O45" s="54"/>
    </row>
    <row r="46" spans="1:15" s="36" customFormat="1" ht="31.5" x14ac:dyDescent="0.25">
      <c r="A46" s="30">
        <v>8</v>
      </c>
      <c r="B46" s="31" t="s">
        <v>76</v>
      </c>
      <c r="C46" s="10">
        <v>11837.3</v>
      </c>
      <c r="D46" s="37"/>
      <c r="E46" s="38">
        <v>46082</v>
      </c>
      <c r="F46" s="38">
        <v>46357</v>
      </c>
      <c r="G46" s="35">
        <v>181748.67</v>
      </c>
      <c r="H46" s="34">
        <f t="shared" si="13"/>
        <v>181748.67</v>
      </c>
      <c r="I46" s="39"/>
      <c r="J46" s="34">
        <f t="shared" si="14"/>
        <v>181748.67</v>
      </c>
      <c r="K46" s="34"/>
      <c r="L46" s="34">
        <v>181746.67</v>
      </c>
      <c r="M46" s="35">
        <v>2</v>
      </c>
      <c r="N46" s="54"/>
      <c r="O46" s="54"/>
    </row>
    <row r="47" spans="1:15" s="36" customFormat="1" ht="31.5" x14ac:dyDescent="0.25">
      <c r="A47" s="30">
        <v>9</v>
      </c>
      <c r="B47" s="31" t="s">
        <v>77</v>
      </c>
      <c r="C47" s="10">
        <v>15421.3</v>
      </c>
      <c r="D47" s="37"/>
      <c r="E47" s="38">
        <v>46082</v>
      </c>
      <c r="F47" s="38">
        <v>46357</v>
      </c>
      <c r="G47" s="35">
        <v>157436.98000000001</v>
      </c>
      <c r="H47" s="34">
        <f t="shared" si="13"/>
        <v>157436.98000000001</v>
      </c>
      <c r="I47" s="39"/>
      <c r="J47" s="34">
        <f t="shared" si="14"/>
        <v>157436.98000000001</v>
      </c>
      <c r="K47" s="34"/>
      <c r="L47" s="34">
        <v>157434.98000000001</v>
      </c>
      <c r="M47" s="35">
        <v>2</v>
      </c>
      <c r="N47" s="54"/>
      <c r="O47" s="54"/>
    </row>
    <row r="48" spans="1:15" ht="15.75" x14ac:dyDescent="0.25">
      <c r="A48" s="63" t="s">
        <v>13</v>
      </c>
      <c r="B48" s="63"/>
      <c r="C48" s="10">
        <f>SUM(C39:C47)</f>
        <v>51051.399999999994</v>
      </c>
      <c r="D48" s="10"/>
      <c r="E48" s="42"/>
      <c r="F48" s="19"/>
      <c r="G48" s="46">
        <f t="shared" ref="G48:M48" si="15">SUM(G39:G47)</f>
        <v>967806.4</v>
      </c>
      <c r="H48" s="46">
        <f t="shared" si="15"/>
        <v>967808.4</v>
      </c>
      <c r="I48" s="46">
        <f t="shared" si="15"/>
        <v>0</v>
      </c>
      <c r="J48" s="46">
        <f t="shared" si="15"/>
        <v>967808.4</v>
      </c>
      <c r="K48" s="46">
        <f t="shared" si="15"/>
        <v>0</v>
      </c>
      <c r="L48" s="46">
        <f t="shared" si="15"/>
        <v>967790.4</v>
      </c>
      <c r="M48" s="46">
        <f t="shared" si="15"/>
        <v>18</v>
      </c>
      <c r="N48" s="54"/>
      <c r="O48" s="54"/>
    </row>
    <row r="49" spans="1:15" ht="15.75" x14ac:dyDescent="0.25">
      <c r="A49" s="68" t="s">
        <v>30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54"/>
      <c r="O49" s="54"/>
    </row>
    <row r="50" spans="1:15" ht="47.25" x14ac:dyDescent="0.25">
      <c r="A50" s="15">
        <v>1</v>
      </c>
      <c r="B50" s="8" t="s">
        <v>120</v>
      </c>
      <c r="C50" s="44"/>
      <c r="D50" s="44"/>
      <c r="E50" s="44"/>
      <c r="F50" s="44"/>
      <c r="G50" s="46">
        <f>H50</f>
        <v>21065.79</v>
      </c>
      <c r="H50" s="46">
        <f>I50+J50</f>
        <v>21065.79</v>
      </c>
      <c r="I50" s="46">
        <v>14326.08</v>
      </c>
      <c r="J50" s="46">
        <f>K50+L50+M50</f>
        <v>6739.71</v>
      </c>
      <c r="K50" s="25"/>
      <c r="L50" s="46">
        <v>6739.71</v>
      </c>
      <c r="M50" s="46"/>
      <c r="N50" s="54"/>
      <c r="O50" s="54"/>
    </row>
    <row r="51" spans="1:15" ht="47.25" x14ac:dyDescent="0.25">
      <c r="A51" s="15">
        <v>2</v>
      </c>
      <c r="B51" s="8" t="s">
        <v>63</v>
      </c>
      <c r="C51" s="24"/>
      <c r="D51" s="24"/>
      <c r="E51" s="24"/>
      <c r="F51" s="24"/>
      <c r="G51" s="46">
        <v>74891.179999999993</v>
      </c>
      <c r="H51" s="46">
        <v>74891.179999999993</v>
      </c>
      <c r="I51" s="46">
        <v>12960.23</v>
      </c>
      <c r="J51" s="46">
        <f>K51+L51+M51</f>
        <v>11504.31</v>
      </c>
      <c r="K51" s="25"/>
      <c r="L51" s="46"/>
      <c r="M51" s="46">
        <v>11504.31</v>
      </c>
      <c r="N51" s="54"/>
      <c r="O51" s="54"/>
    </row>
    <row r="52" spans="1:15" ht="47.25" x14ac:dyDescent="0.25">
      <c r="A52" s="15">
        <v>3</v>
      </c>
      <c r="B52" s="29" t="s">
        <v>65</v>
      </c>
      <c r="C52" s="24"/>
      <c r="D52" s="24"/>
      <c r="E52" s="24"/>
      <c r="F52" s="24"/>
      <c r="G52" s="46">
        <v>32963.379999999997</v>
      </c>
      <c r="H52" s="46">
        <v>32963.379999999997</v>
      </c>
      <c r="I52" s="46">
        <v>3412.21</v>
      </c>
      <c r="J52" s="46">
        <f t="shared" ref="J52:J81" si="16">K52+L52+M52</f>
        <v>12415.380000000001</v>
      </c>
      <c r="K52" s="25"/>
      <c r="L52" s="46">
        <v>11065</v>
      </c>
      <c r="M52" s="46">
        <v>1350.38</v>
      </c>
      <c r="N52" s="54"/>
      <c r="O52" s="54"/>
    </row>
    <row r="53" spans="1:15" ht="47.25" x14ac:dyDescent="0.25">
      <c r="A53" s="15">
        <v>4</v>
      </c>
      <c r="B53" s="29" t="s">
        <v>66</v>
      </c>
      <c r="C53" s="24"/>
      <c r="D53" s="24"/>
      <c r="E53" s="24"/>
      <c r="F53" s="24"/>
      <c r="G53" s="46">
        <v>73427.039999999994</v>
      </c>
      <c r="H53" s="46">
        <v>73427.039999999994</v>
      </c>
      <c r="I53" s="46">
        <v>4514.91</v>
      </c>
      <c r="J53" s="46">
        <f t="shared" si="16"/>
        <v>32017.239999999998</v>
      </c>
      <c r="K53" s="25"/>
      <c r="L53" s="46">
        <v>24400</v>
      </c>
      <c r="M53" s="46">
        <v>7617.24</v>
      </c>
      <c r="N53" s="54"/>
      <c r="O53" s="54"/>
    </row>
    <row r="54" spans="1:15" ht="47.25" x14ac:dyDescent="0.25">
      <c r="A54" s="15">
        <v>5</v>
      </c>
      <c r="B54" s="29" t="s">
        <v>67</v>
      </c>
      <c r="C54" s="24"/>
      <c r="D54" s="24"/>
      <c r="E54" s="24"/>
      <c r="F54" s="24"/>
      <c r="G54" s="46">
        <v>75085.72</v>
      </c>
      <c r="H54" s="46">
        <v>75085.72</v>
      </c>
      <c r="I54" s="46">
        <v>6791.54</v>
      </c>
      <c r="J54" s="46">
        <f t="shared" si="16"/>
        <v>20670.34</v>
      </c>
      <c r="K54" s="25"/>
      <c r="L54" s="46">
        <v>13394.8</v>
      </c>
      <c r="M54" s="46">
        <v>7275.54</v>
      </c>
      <c r="N54" s="54"/>
      <c r="O54" s="54"/>
    </row>
    <row r="55" spans="1:15" ht="47.25" x14ac:dyDescent="0.25">
      <c r="A55" s="15">
        <v>6</v>
      </c>
      <c r="B55" s="8" t="s">
        <v>68</v>
      </c>
      <c r="C55" s="24"/>
      <c r="D55" s="24"/>
      <c r="E55" s="24"/>
      <c r="F55" s="24"/>
      <c r="G55" s="46">
        <v>164508.21</v>
      </c>
      <c r="H55" s="46">
        <v>164508.21</v>
      </c>
      <c r="I55" s="46">
        <v>9151.57</v>
      </c>
      <c r="J55" s="46">
        <f t="shared" si="16"/>
        <v>49148.61</v>
      </c>
      <c r="K55" s="25"/>
      <c r="L55" s="46">
        <v>49148.61</v>
      </c>
      <c r="M55" s="46"/>
      <c r="N55" s="54"/>
      <c r="O55" s="54"/>
    </row>
    <row r="56" spans="1:15" ht="47.25" x14ac:dyDescent="0.25">
      <c r="A56" s="15">
        <v>7</v>
      </c>
      <c r="B56" s="8" t="s">
        <v>64</v>
      </c>
      <c r="C56" s="24"/>
      <c r="D56" s="24"/>
      <c r="E56" s="24"/>
      <c r="F56" s="24"/>
      <c r="G56" s="46">
        <v>42955.44</v>
      </c>
      <c r="H56" s="46">
        <v>42955.44</v>
      </c>
      <c r="I56" s="46">
        <v>3086.83</v>
      </c>
      <c r="J56" s="46">
        <f t="shared" si="16"/>
        <v>39868.61</v>
      </c>
      <c r="K56" s="25"/>
      <c r="L56" s="46">
        <v>25000</v>
      </c>
      <c r="M56" s="46">
        <v>14868.61</v>
      </c>
      <c r="N56" s="54"/>
      <c r="O56" s="54"/>
    </row>
    <row r="57" spans="1:15" ht="47.25" x14ac:dyDescent="0.25">
      <c r="A57" s="15">
        <v>8</v>
      </c>
      <c r="B57" s="8" t="s">
        <v>78</v>
      </c>
      <c r="C57" s="24"/>
      <c r="D57" s="24"/>
      <c r="E57" s="24"/>
      <c r="F57" s="24"/>
      <c r="G57" s="46">
        <v>81837.66</v>
      </c>
      <c r="H57" s="46">
        <v>81837.66</v>
      </c>
      <c r="I57" s="46">
        <v>6000</v>
      </c>
      <c r="J57" s="46">
        <f t="shared" si="16"/>
        <v>31870.43</v>
      </c>
      <c r="K57" s="25"/>
      <c r="L57" s="46">
        <v>18000</v>
      </c>
      <c r="M57" s="46">
        <v>13870.43</v>
      </c>
      <c r="N57" s="54"/>
      <c r="O57" s="54"/>
    </row>
    <row r="58" spans="1:15" ht="47.25" x14ac:dyDescent="0.25">
      <c r="A58" s="15">
        <v>9</v>
      </c>
      <c r="B58" s="8" t="s">
        <v>79</v>
      </c>
      <c r="C58" s="24"/>
      <c r="D58" s="24"/>
      <c r="E58" s="24"/>
      <c r="F58" s="24"/>
      <c r="G58" s="46">
        <v>44988.87</v>
      </c>
      <c r="H58" s="46">
        <v>44988.87</v>
      </c>
      <c r="I58" s="46">
        <v>5759.98</v>
      </c>
      <c r="J58" s="46">
        <f t="shared" si="16"/>
        <v>39228.89</v>
      </c>
      <c r="K58" s="25"/>
      <c r="L58" s="46">
        <v>20000</v>
      </c>
      <c r="M58" s="46">
        <v>19228.89</v>
      </c>
      <c r="N58" s="54"/>
      <c r="O58" s="54"/>
    </row>
    <row r="59" spans="1:15" ht="47.25" x14ac:dyDescent="0.25">
      <c r="A59" s="15">
        <v>10</v>
      </c>
      <c r="B59" s="8" t="s">
        <v>80</v>
      </c>
      <c r="C59" s="24"/>
      <c r="D59" s="24"/>
      <c r="E59" s="24"/>
      <c r="F59" s="24"/>
      <c r="G59" s="46">
        <v>45001.59</v>
      </c>
      <c r="H59" s="46">
        <v>45001.59</v>
      </c>
      <c r="I59" s="46">
        <v>5725.42</v>
      </c>
      <c r="J59" s="46">
        <f t="shared" si="16"/>
        <v>39269.839999999997</v>
      </c>
      <c r="K59" s="25"/>
      <c r="L59" s="46">
        <v>10000</v>
      </c>
      <c r="M59" s="46">
        <v>29269.84</v>
      </c>
      <c r="N59" s="54"/>
      <c r="O59" s="54"/>
    </row>
    <row r="60" spans="1:15" ht="47.25" x14ac:dyDescent="0.25">
      <c r="A60" s="15">
        <v>11</v>
      </c>
      <c r="B60" s="29" t="s">
        <v>83</v>
      </c>
      <c r="C60" s="24"/>
      <c r="D60" s="24"/>
      <c r="E60" s="24"/>
      <c r="F60" s="24"/>
      <c r="G60" s="46">
        <v>32978.39</v>
      </c>
      <c r="H60" s="46">
        <v>32978.39</v>
      </c>
      <c r="I60" s="46">
        <v>3265.69</v>
      </c>
      <c r="J60" s="46">
        <f t="shared" ref="J60:J62" si="17">K60+L60+M60</f>
        <v>25001</v>
      </c>
      <c r="K60" s="25"/>
      <c r="L60" s="46">
        <v>25000</v>
      </c>
      <c r="M60" s="46">
        <v>1</v>
      </c>
      <c r="N60" s="54"/>
      <c r="O60" s="54"/>
    </row>
    <row r="61" spans="1:15" ht="47.25" x14ac:dyDescent="0.25">
      <c r="A61" s="15">
        <v>12</v>
      </c>
      <c r="B61" s="8" t="s">
        <v>82</v>
      </c>
      <c r="C61" s="24"/>
      <c r="D61" s="24"/>
      <c r="E61" s="24"/>
      <c r="F61" s="24"/>
      <c r="G61" s="46">
        <v>80562.91</v>
      </c>
      <c r="H61" s="46">
        <v>80562.91</v>
      </c>
      <c r="I61" s="46">
        <v>6365.15</v>
      </c>
      <c r="J61" s="46">
        <f t="shared" si="17"/>
        <v>25001</v>
      </c>
      <c r="K61" s="25"/>
      <c r="L61" s="46">
        <v>25000</v>
      </c>
      <c r="M61" s="46">
        <v>1</v>
      </c>
      <c r="N61" s="54"/>
      <c r="O61" s="54"/>
    </row>
    <row r="62" spans="1:15" ht="47.25" x14ac:dyDescent="0.25">
      <c r="A62" s="15">
        <v>13</v>
      </c>
      <c r="B62" s="8" t="s">
        <v>84</v>
      </c>
      <c r="C62" s="24"/>
      <c r="D62" s="24"/>
      <c r="E62" s="24"/>
      <c r="F62" s="24"/>
      <c r="G62" s="46">
        <v>67649.75</v>
      </c>
      <c r="H62" s="46">
        <v>67649.75</v>
      </c>
      <c r="I62" s="46">
        <v>6400</v>
      </c>
      <c r="J62" s="46">
        <f t="shared" si="17"/>
        <v>25001</v>
      </c>
      <c r="K62" s="25"/>
      <c r="L62" s="46">
        <v>25000</v>
      </c>
      <c r="M62" s="46">
        <v>1</v>
      </c>
      <c r="N62" s="54"/>
      <c r="O62" s="54"/>
    </row>
    <row r="63" spans="1:15" ht="47.25" x14ac:dyDescent="0.25">
      <c r="A63" s="15">
        <v>14</v>
      </c>
      <c r="B63" s="8" t="s">
        <v>81</v>
      </c>
      <c r="C63" s="24"/>
      <c r="D63" s="24"/>
      <c r="E63" s="24"/>
      <c r="F63" s="24"/>
      <c r="G63" s="46">
        <v>169462.85</v>
      </c>
      <c r="H63" s="46">
        <v>169462.85</v>
      </c>
      <c r="I63" s="46">
        <v>14437.39</v>
      </c>
      <c r="J63" s="46">
        <f t="shared" si="16"/>
        <v>25001</v>
      </c>
      <c r="K63" s="25"/>
      <c r="L63" s="46">
        <v>25000</v>
      </c>
      <c r="M63" s="46">
        <v>1</v>
      </c>
      <c r="N63" s="54"/>
      <c r="O63" s="54"/>
    </row>
    <row r="64" spans="1:15" ht="47.25" x14ac:dyDescent="0.25">
      <c r="A64" s="15">
        <v>15</v>
      </c>
      <c r="B64" s="8" t="s">
        <v>98</v>
      </c>
      <c r="C64" s="24"/>
      <c r="D64" s="24"/>
      <c r="E64" s="24"/>
      <c r="F64" s="24"/>
      <c r="G64" s="46">
        <v>48365.120000000003</v>
      </c>
      <c r="H64" s="46">
        <v>48365.120000000003</v>
      </c>
      <c r="I64" s="46">
        <v>3881.61</v>
      </c>
      <c r="J64" s="46">
        <f t="shared" si="16"/>
        <v>22252.880000000001</v>
      </c>
      <c r="K64" s="25"/>
      <c r="L64" s="46">
        <v>22251.88</v>
      </c>
      <c r="M64" s="46">
        <v>1</v>
      </c>
      <c r="N64" s="54"/>
      <c r="O64" s="54"/>
    </row>
    <row r="65" spans="1:15" ht="47.25" x14ac:dyDescent="0.25">
      <c r="A65" s="15">
        <v>16</v>
      </c>
      <c r="B65" s="29" t="s">
        <v>93</v>
      </c>
      <c r="C65" s="24"/>
      <c r="D65" s="24"/>
      <c r="E65" s="24"/>
      <c r="F65" s="24"/>
      <c r="G65" s="46">
        <v>107325.16</v>
      </c>
      <c r="H65" s="46">
        <v>107325.16</v>
      </c>
      <c r="I65" s="46">
        <v>13754.59</v>
      </c>
      <c r="J65" s="46">
        <f t="shared" si="16"/>
        <v>1</v>
      </c>
      <c r="K65" s="25"/>
      <c r="L65" s="46"/>
      <c r="M65" s="46">
        <v>1</v>
      </c>
      <c r="N65" s="54"/>
      <c r="O65" s="54"/>
    </row>
    <row r="66" spans="1:15" ht="47.25" x14ac:dyDescent="0.25">
      <c r="A66" s="15">
        <v>17</v>
      </c>
      <c r="B66" s="8" t="s">
        <v>94</v>
      </c>
      <c r="C66" s="24"/>
      <c r="D66" s="24"/>
      <c r="E66" s="24"/>
      <c r="F66" s="24"/>
      <c r="G66" s="46">
        <v>74251.11</v>
      </c>
      <c r="H66" s="46">
        <v>74251.11</v>
      </c>
      <c r="I66" s="46">
        <v>6000</v>
      </c>
      <c r="J66" s="46">
        <f t="shared" si="16"/>
        <v>1</v>
      </c>
      <c r="K66" s="25"/>
      <c r="L66" s="46"/>
      <c r="M66" s="46">
        <v>1</v>
      </c>
      <c r="N66" s="54"/>
      <c r="O66" s="54"/>
    </row>
    <row r="67" spans="1:15" ht="47.25" x14ac:dyDescent="0.25">
      <c r="A67" s="15">
        <v>18</v>
      </c>
      <c r="B67" s="29" t="s">
        <v>95</v>
      </c>
      <c r="C67" s="24"/>
      <c r="D67" s="24"/>
      <c r="E67" s="24"/>
      <c r="F67" s="24"/>
      <c r="G67" s="46">
        <v>71723.070000000007</v>
      </c>
      <c r="H67" s="46">
        <v>71723.070000000007</v>
      </c>
      <c r="I67" s="46">
        <v>7000</v>
      </c>
      <c r="J67" s="46">
        <f t="shared" si="16"/>
        <v>1</v>
      </c>
      <c r="K67" s="25"/>
      <c r="L67" s="46"/>
      <c r="M67" s="46">
        <v>1</v>
      </c>
      <c r="N67" s="54"/>
      <c r="O67" s="54"/>
    </row>
    <row r="68" spans="1:15" ht="47.25" x14ac:dyDescent="0.25">
      <c r="A68" s="15">
        <v>19</v>
      </c>
      <c r="B68" s="8" t="s">
        <v>96</v>
      </c>
      <c r="C68" s="24"/>
      <c r="D68" s="24"/>
      <c r="E68" s="24"/>
      <c r="F68" s="24"/>
      <c r="G68" s="46">
        <v>72291.66</v>
      </c>
      <c r="H68" s="46">
        <v>72291.66</v>
      </c>
      <c r="I68" s="46">
        <v>16000</v>
      </c>
      <c r="J68" s="46">
        <f t="shared" si="16"/>
        <v>1</v>
      </c>
      <c r="K68" s="25"/>
      <c r="L68" s="46"/>
      <c r="M68" s="46">
        <v>1</v>
      </c>
      <c r="N68" s="54"/>
      <c r="O68" s="54"/>
    </row>
    <row r="69" spans="1:15" ht="47.25" x14ac:dyDescent="0.25">
      <c r="A69" s="15">
        <v>20</v>
      </c>
      <c r="B69" s="8" t="s">
        <v>97</v>
      </c>
      <c r="C69" s="24"/>
      <c r="D69" s="24"/>
      <c r="E69" s="24"/>
      <c r="F69" s="24"/>
      <c r="G69" s="46">
        <v>78555.02</v>
      </c>
      <c r="H69" s="46">
        <v>78555.02</v>
      </c>
      <c r="I69" s="46">
        <v>4113.93</v>
      </c>
      <c r="J69" s="46">
        <f t="shared" si="16"/>
        <v>1</v>
      </c>
      <c r="K69" s="25"/>
      <c r="L69" s="46"/>
      <c r="M69" s="46">
        <v>1</v>
      </c>
      <c r="N69" s="54"/>
      <c r="O69" s="54"/>
    </row>
    <row r="70" spans="1:15" ht="47.25" x14ac:dyDescent="0.25">
      <c r="A70" s="15">
        <v>21</v>
      </c>
      <c r="B70" s="8" t="s">
        <v>99</v>
      </c>
      <c r="C70" s="24"/>
      <c r="D70" s="24"/>
      <c r="E70" s="24"/>
      <c r="F70" s="24"/>
      <c r="G70" s="46">
        <v>95450.65</v>
      </c>
      <c r="H70" s="46">
        <v>95450.65</v>
      </c>
      <c r="I70" s="46">
        <v>7000</v>
      </c>
      <c r="J70" s="46">
        <f t="shared" si="16"/>
        <v>1</v>
      </c>
      <c r="K70" s="25"/>
      <c r="L70" s="46"/>
      <c r="M70" s="46">
        <v>1</v>
      </c>
      <c r="N70" s="54"/>
      <c r="O70" s="54"/>
    </row>
    <row r="71" spans="1:15" ht="47.25" x14ac:dyDescent="0.25">
      <c r="A71" s="15">
        <v>22</v>
      </c>
      <c r="B71" s="41" t="s">
        <v>85</v>
      </c>
      <c r="C71" s="24"/>
      <c r="D71" s="24"/>
      <c r="E71" s="24"/>
      <c r="F71" s="24"/>
      <c r="G71" s="46">
        <v>50000</v>
      </c>
      <c r="H71" s="46">
        <v>50000</v>
      </c>
      <c r="I71" s="46"/>
      <c r="J71" s="46">
        <f t="shared" si="16"/>
        <v>8000</v>
      </c>
      <c r="K71" s="25"/>
      <c r="L71" s="46"/>
      <c r="M71" s="35">
        <v>8000</v>
      </c>
      <c r="N71" s="54"/>
      <c r="O71" s="54"/>
    </row>
    <row r="72" spans="1:15" ht="47.25" x14ac:dyDescent="0.25">
      <c r="A72" s="15">
        <v>23</v>
      </c>
      <c r="B72" s="41" t="s">
        <v>86</v>
      </c>
      <c r="C72" s="24"/>
      <c r="D72" s="24"/>
      <c r="E72" s="24"/>
      <c r="F72" s="24"/>
      <c r="G72" s="46">
        <v>50000</v>
      </c>
      <c r="H72" s="46">
        <v>50000</v>
      </c>
      <c r="I72" s="46"/>
      <c r="J72" s="46">
        <f t="shared" si="16"/>
        <v>8000</v>
      </c>
      <c r="K72" s="25"/>
      <c r="L72" s="46"/>
      <c r="M72" s="35">
        <v>8000</v>
      </c>
      <c r="N72" s="54"/>
      <c r="O72" s="54"/>
    </row>
    <row r="73" spans="1:15" ht="47.25" x14ac:dyDescent="0.25">
      <c r="A73" s="15">
        <v>24</v>
      </c>
      <c r="B73" s="41" t="s">
        <v>87</v>
      </c>
      <c r="C73" s="24"/>
      <c r="D73" s="24"/>
      <c r="E73" s="24"/>
      <c r="F73" s="24"/>
      <c r="G73" s="46">
        <v>50000</v>
      </c>
      <c r="H73" s="46">
        <v>50000</v>
      </c>
      <c r="I73" s="46"/>
      <c r="J73" s="46">
        <f t="shared" si="16"/>
        <v>8000</v>
      </c>
      <c r="K73" s="25"/>
      <c r="L73" s="46"/>
      <c r="M73" s="35">
        <v>8000</v>
      </c>
      <c r="N73" s="54"/>
      <c r="O73" s="54"/>
    </row>
    <row r="74" spans="1:15" ht="47.25" x14ac:dyDescent="0.25">
      <c r="A74" s="15">
        <v>25</v>
      </c>
      <c r="B74" s="41" t="s">
        <v>88</v>
      </c>
      <c r="C74" s="24"/>
      <c r="D74" s="24"/>
      <c r="E74" s="24"/>
      <c r="F74" s="24"/>
      <c r="G74" s="46">
        <v>50000</v>
      </c>
      <c r="H74" s="46">
        <v>50000</v>
      </c>
      <c r="I74" s="46"/>
      <c r="J74" s="46">
        <f t="shared" si="16"/>
        <v>8000</v>
      </c>
      <c r="K74" s="25"/>
      <c r="L74" s="46"/>
      <c r="M74" s="35">
        <v>8000</v>
      </c>
      <c r="N74" s="54"/>
      <c r="O74" s="54"/>
    </row>
    <row r="75" spans="1:15" ht="47.25" x14ac:dyDescent="0.25">
      <c r="A75" s="15">
        <v>26</v>
      </c>
      <c r="B75" s="41" t="s">
        <v>89</v>
      </c>
      <c r="C75" s="24"/>
      <c r="D75" s="24"/>
      <c r="E75" s="24"/>
      <c r="F75" s="24"/>
      <c r="G75" s="46">
        <v>50000</v>
      </c>
      <c r="H75" s="46">
        <v>50000</v>
      </c>
      <c r="I75" s="46"/>
      <c r="J75" s="46">
        <f t="shared" si="16"/>
        <v>8000</v>
      </c>
      <c r="K75" s="25"/>
      <c r="L75" s="46"/>
      <c r="M75" s="35">
        <v>8000</v>
      </c>
      <c r="N75" s="54"/>
      <c r="O75" s="54"/>
    </row>
    <row r="76" spans="1:15" ht="47.25" x14ac:dyDescent="0.25">
      <c r="A76" s="15">
        <v>27</v>
      </c>
      <c r="B76" s="41" t="s">
        <v>90</v>
      </c>
      <c r="C76" s="24"/>
      <c r="D76" s="24"/>
      <c r="E76" s="24"/>
      <c r="F76" s="24"/>
      <c r="G76" s="46">
        <v>50000</v>
      </c>
      <c r="H76" s="46">
        <v>50000</v>
      </c>
      <c r="I76" s="46"/>
      <c r="J76" s="46">
        <f t="shared" si="16"/>
        <v>8000</v>
      </c>
      <c r="K76" s="25"/>
      <c r="L76" s="46"/>
      <c r="M76" s="35">
        <v>8000</v>
      </c>
      <c r="N76" s="54"/>
      <c r="O76" s="54"/>
    </row>
    <row r="77" spans="1:15" ht="47.25" x14ac:dyDescent="0.25">
      <c r="A77" s="15">
        <v>28</v>
      </c>
      <c r="B77" s="41" t="s">
        <v>91</v>
      </c>
      <c r="C77" s="24"/>
      <c r="D77" s="24"/>
      <c r="E77" s="24"/>
      <c r="F77" s="24"/>
      <c r="G77" s="46">
        <v>50000</v>
      </c>
      <c r="H77" s="46">
        <v>50000</v>
      </c>
      <c r="I77" s="46"/>
      <c r="J77" s="46">
        <f t="shared" si="16"/>
        <v>8000</v>
      </c>
      <c r="K77" s="25"/>
      <c r="L77" s="46"/>
      <c r="M77" s="35">
        <v>8000</v>
      </c>
      <c r="N77" s="54"/>
      <c r="O77" s="54"/>
    </row>
    <row r="78" spans="1:15" ht="47.25" x14ac:dyDescent="0.25">
      <c r="A78" s="15">
        <v>29</v>
      </c>
      <c r="B78" s="41" t="s">
        <v>92</v>
      </c>
      <c r="C78" s="24"/>
      <c r="D78" s="24"/>
      <c r="E78" s="24"/>
      <c r="F78" s="24"/>
      <c r="G78" s="46">
        <v>50000</v>
      </c>
      <c r="H78" s="46">
        <v>50000</v>
      </c>
      <c r="I78" s="46"/>
      <c r="J78" s="46">
        <f t="shared" si="16"/>
        <v>8000</v>
      </c>
      <c r="K78" s="25"/>
      <c r="L78" s="46"/>
      <c r="M78" s="35">
        <v>8000</v>
      </c>
      <c r="N78" s="54"/>
      <c r="O78" s="54"/>
    </row>
    <row r="79" spans="1:15" ht="15.75" hidden="1" x14ac:dyDescent="0.25">
      <c r="A79" s="15">
        <v>30</v>
      </c>
      <c r="B79" s="8"/>
      <c r="C79" s="24"/>
      <c r="D79" s="24"/>
      <c r="E79" s="24"/>
      <c r="F79" s="24"/>
      <c r="G79" s="46">
        <f t="shared" ref="G79:G101" si="18">H79</f>
        <v>0</v>
      </c>
      <c r="H79" s="46">
        <f t="shared" ref="H79:H101" si="19">I79+J79</f>
        <v>0</v>
      </c>
      <c r="I79" s="25"/>
      <c r="J79" s="46">
        <f t="shared" si="16"/>
        <v>0</v>
      </c>
      <c r="K79" s="25"/>
      <c r="L79" s="46"/>
      <c r="M79" s="46"/>
      <c r="N79" s="54"/>
      <c r="O79" s="54"/>
    </row>
    <row r="80" spans="1:15" ht="15.75" hidden="1" x14ac:dyDescent="0.25">
      <c r="A80" s="15">
        <v>31</v>
      </c>
      <c r="B80" s="51"/>
      <c r="C80" s="24"/>
      <c r="D80" s="24"/>
      <c r="E80" s="24"/>
      <c r="F80" s="24"/>
      <c r="G80" s="46">
        <f t="shared" si="18"/>
        <v>0</v>
      </c>
      <c r="H80" s="46">
        <f t="shared" si="19"/>
        <v>0</v>
      </c>
      <c r="I80" s="46"/>
      <c r="J80" s="46">
        <f t="shared" si="16"/>
        <v>0</v>
      </c>
      <c r="K80" s="25"/>
      <c r="L80" s="46"/>
      <c r="M80" s="46"/>
      <c r="N80" s="54"/>
      <c r="O80" s="54"/>
    </row>
    <row r="81" spans="1:15" ht="15.75" hidden="1" x14ac:dyDescent="0.25">
      <c r="A81" s="15">
        <v>32</v>
      </c>
      <c r="B81" s="8"/>
      <c r="C81" s="24"/>
      <c r="D81" s="24"/>
      <c r="E81" s="24"/>
      <c r="F81" s="24"/>
      <c r="G81" s="46">
        <f t="shared" si="18"/>
        <v>0</v>
      </c>
      <c r="H81" s="46">
        <f t="shared" si="19"/>
        <v>0</v>
      </c>
      <c r="I81" s="46"/>
      <c r="J81" s="46">
        <f t="shared" si="16"/>
        <v>0</v>
      </c>
      <c r="K81" s="25"/>
      <c r="L81" s="46"/>
      <c r="M81" s="46"/>
      <c r="N81" s="54"/>
      <c r="O81" s="54"/>
    </row>
    <row r="82" spans="1:15" ht="15.75" hidden="1" x14ac:dyDescent="0.25">
      <c r="A82" s="15">
        <v>33</v>
      </c>
      <c r="B82" s="8"/>
      <c r="C82" s="24"/>
      <c r="D82" s="24"/>
      <c r="E82" s="24"/>
      <c r="F82" s="24"/>
      <c r="G82" s="46">
        <f t="shared" si="18"/>
        <v>0</v>
      </c>
      <c r="H82" s="46">
        <f t="shared" si="19"/>
        <v>0</v>
      </c>
      <c r="I82" s="46"/>
      <c r="J82" s="46">
        <f t="shared" ref="J82:J83" si="20">K82+L82+M82</f>
        <v>0</v>
      </c>
      <c r="K82" s="25"/>
      <c r="L82" s="46"/>
      <c r="M82" s="46"/>
      <c r="N82" s="54"/>
      <c r="O82" s="54"/>
    </row>
    <row r="83" spans="1:15" ht="15.75" hidden="1" x14ac:dyDescent="0.25">
      <c r="A83" s="15">
        <v>34</v>
      </c>
      <c r="B83" s="8"/>
      <c r="C83" s="24"/>
      <c r="D83" s="24"/>
      <c r="E83" s="24"/>
      <c r="F83" s="24"/>
      <c r="G83" s="46">
        <f t="shared" ref="G83" si="21">H83</f>
        <v>0</v>
      </c>
      <c r="H83" s="46">
        <f t="shared" si="19"/>
        <v>0</v>
      </c>
      <c r="I83" s="46"/>
      <c r="J83" s="46">
        <f t="shared" si="20"/>
        <v>0</v>
      </c>
      <c r="K83" s="25"/>
      <c r="L83" s="46"/>
      <c r="M83" s="46"/>
      <c r="N83" s="54"/>
      <c r="O83" s="54"/>
    </row>
    <row r="84" spans="1:15" ht="15.75" hidden="1" x14ac:dyDescent="0.25">
      <c r="A84" s="15">
        <v>35</v>
      </c>
      <c r="B84" s="8"/>
      <c r="C84" s="24"/>
      <c r="D84" s="24"/>
      <c r="E84" s="24"/>
      <c r="F84" s="24"/>
      <c r="G84" s="46">
        <f t="shared" si="18"/>
        <v>0</v>
      </c>
      <c r="H84" s="46">
        <f t="shared" si="19"/>
        <v>0</v>
      </c>
      <c r="I84" s="46"/>
      <c r="J84" s="46">
        <f>K84+L84+M84</f>
        <v>0</v>
      </c>
      <c r="K84" s="25"/>
      <c r="L84" s="46"/>
      <c r="M84" s="46"/>
      <c r="N84" s="54"/>
      <c r="O84" s="54"/>
    </row>
    <row r="85" spans="1:15" ht="15.75" hidden="1" x14ac:dyDescent="0.25">
      <c r="A85" s="15">
        <v>36</v>
      </c>
      <c r="B85" s="8"/>
      <c r="C85" s="24"/>
      <c r="D85" s="24"/>
      <c r="E85" s="24"/>
      <c r="F85" s="24"/>
      <c r="G85" s="46">
        <f t="shared" si="18"/>
        <v>0</v>
      </c>
      <c r="H85" s="46">
        <f t="shared" si="19"/>
        <v>0</v>
      </c>
      <c r="I85" s="46"/>
      <c r="J85" s="46">
        <f t="shared" ref="J85:J101" si="22">K85+L85+M85</f>
        <v>0</v>
      </c>
      <c r="K85" s="25"/>
      <c r="L85" s="46"/>
      <c r="M85" s="46"/>
      <c r="N85" s="54"/>
      <c r="O85" s="54"/>
    </row>
    <row r="86" spans="1:15" ht="15.75" hidden="1" x14ac:dyDescent="0.25">
      <c r="A86" s="15">
        <v>37</v>
      </c>
      <c r="B86" s="8"/>
      <c r="C86" s="24"/>
      <c r="D86" s="24"/>
      <c r="E86" s="24"/>
      <c r="F86" s="24"/>
      <c r="G86" s="46">
        <f t="shared" si="18"/>
        <v>0</v>
      </c>
      <c r="H86" s="46">
        <f t="shared" si="19"/>
        <v>0</v>
      </c>
      <c r="I86" s="46"/>
      <c r="J86" s="46">
        <f t="shared" si="22"/>
        <v>0</v>
      </c>
      <c r="K86" s="25"/>
      <c r="L86" s="46"/>
      <c r="M86" s="46"/>
      <c r="N86" s="54"/>
      <c r="O86" s="54"/>
    </row>
    <row r="87" spans="1:15" ht="15.75" hidden="1" x14ac:dyDescent="0.25">
      <c r="A87" s="15">
        <v>38</v>
      </c>
      <c r="B87" s="8"/>
      <c r="C87" s="24"/>
      <c r="D87" s="24"/>
      <c r="E87" s="24"/>
      <c r="F87" s="24"/>
      <c r="G87" s="46">
        <f t="shared" si="18"/>
        <v>0</v>
      </c>
      <c r="H87" s="46">
        <f t="shared" si="19"/>
        <v>0</v>
      </c>
      <c r="I87" s="46"/>
      <c r="J87" s="46">
        <f t="shared" si="22"/>
        <v>0</v>
      </c>
      <c r="K87" s="25"/>
      <c r="L87" s="46"/>
      <c r="M87" s="46"/>
      <c r="N87" s="54"/>
      <c r="O87" s="54"/>
    </row>
    <row r="88" spans="1:15" ht="15.75" hidden="1" x14ac:dyDescent="0.25">
      <c r="A88" s="15">
        <v>39</v>
      </c>
      <c r="B88" s="8"/>
      <c r="C88" s="24"/>
      <c r="D88" s="24"/>
      <c r="E88" s="24"/>
      <c r="F88" s="24"/>
      <c r="G88" s="46">
        <f t="shared" si="18"/>
        <v>0</v>
      </c>
      <c r="H88" s="46">
        <f t="shared" si="19"/>
        <v>0</v>
      </c>
      <c r="I88" s="46"/>
      <c r="J88" s="46">
        <f t="shared" si="22"/>
        <v>0</v>
      </c>
      <c r="K88" s="25"/>
      <c r="L88" s="46"/>
      <c r="M88" s="46"/>
      <c r="N88" s="54"/>
      <c r="O88" s="54"/>
    </row>
    <row r="89" spans="1:15" ht="15.75" hidden="1" x14ac:dyDescent="0.25">
      <c r="A89" s="15">
        <v>40</v>
      </c>
      <c r="B89" s="8"/>
      <c r="C89" s="24"/>
      <c r="D89" s="24"/>
      <c r="E89" s="24"/>
      <c r="F89" s="24"/>
      <c r="G89" s="46">
        <f t="shared" si="18"/>
        <v>0</v>
      </c>
      <c r="H89" s="46">
        <f t="shared" si="19"/>
        <v>0</v>
      </c>
      <c r="I89" s="46"/>
      <c r="J89" s="46">
        <f t="shared" si="22"/>
        <v>0</v>
      </c>
      <c r="K89" s="25"/>
      <c r="L89" s="46"/>
      <c r="M89" s="46"/>
      <c r="N89" s="54"/>
      <c r="O89" s="54"/>
    </row>
    <row r="90" spans="1:15" ht="15.75" hidden="1" x14ac:dyDescent="0.25">
      <c r="A90" s="15">
        <v>41</v>
      </c>
      <c r="B90" s="8"/>
      <c r="C90" s="24"/>
      <c r="D90" s="24"/>
      <c r="E90" s="24"/>
      <c r="F90" s="24"/>
      <c r="G90" s="46">
        <f t="shared" si="18"/>
        <v>0</v>
      </c>
      <c r="H90" s="46">
        <f t="shared" si="19"/>
        <v>0</v>
      </c>
      <c r="I90" s="46"/>
      <c r="J90" s="46">
        <f t="shared" si="22"/>
        <v>0</v>
      </c>
      <c r="K90" s="25"/>
      <c r="L90" s="46"/>
      <c r="M90" s="46"/>
      <c r="N90" s="54"/>
      <c r="O90" s="54"/>
    </row>
    <row r="91" spans="1:15" ht="15.75" hidden="1" x14ac:dyDescent="0.25">
      <c r="A91" s="15">
        <v>42</v>
      </c>
      <c r="B91" s="29"/>
      <c r="C91" s="24"/>
      <c r="D91" s="24"/>
      <c r="E91" s="24"/>
      <c r="F91" s="24"/>
      <c r="G91" s="46">
        <f t="shared" si="18"/>
        <v>0</v>
      </c>
      <c r="H91" s="46">
        <f t="shared" si="19"/>
        <v>0</v>
      </c>
      <c r="I91" s="46"/>
      <c r="J91" s="46">
        <f t="shared" si="22"/>
        <v>0</v>
      </c>
      <c r="K91" s="25"/>
      <c r="L91" s="46"/>
      <c r="M91" s="46"/>
      <c r="N91" s="54"/>
      <c r="O91" s="54"/>
    </row>
    <row r="92" spans="1:15" ht="15.75" hidden="1" x14ac:dyDescent="0.25">
      <c r="A92" s="15">
        <v>43</v>
      </c>
      <c r="B92" s="29"/>
      <c r="C92" s="24"/>
      <c r="D92" s="24"/>
      <c r="E92" s="24"/>
      <c r="F92" s="24"/>
      <c r="G92" s="46">
        <f t="shared" si="18"/>
        <v>0</v>
      </c>
      <c r="H92" s="46">
        <f t="shared" si="19"/>
        <v>0</v>
      </c>
      <c r="I92" s="46"/>
      <c r="J92" s="46">
        <f t="shared" si="22"/>
        <v>0</v>
      </c>
      <c r="K92" s="25"/>
      <c r="L92" s="46"/>
      <c r="M92" s="46"/>
      <c r="N92" s="54"/>
      <c r="O92" s="54"/>
    </row>
    <row r="93" spans="1:15" ht="15.75" hidden="1" x14ac:dyDescent="0.25">
      <c r="A93" s="15">
        <v>44</v>
      </c>
      <c r="B93" s="29"/>
      <c r="C93" s="24"/>
      <c r="D93" s="24"/>
      <c r="E93" s="24"/>
      <c r="F93" s="24"/>
      <c r="G93" s="46">
        <f t="shared" si="18"/>
        <v>0</v>
      </c>
      <c r="H93" s="46">
        <f t="shared" si="19"/>
        <v>0</v>
      </c>
      <c r="I93" s="46"/>
      <c r="J93" s="46">
        <f t="shared" si="22"/>
        <v>0</v>
      </c>
      <c r="K93" s="25"/>
      <c r="L93" s="46"/>
      <c r="M93" s="46"/>
      <c r="N93" s="54"/>
      <c r="O93" s="54"/>
    </row>
    <row r="94" spans="1:15" ht="15.75" hidden="1" x14ac:dyDescent="0.25">
      <c r="A94" s="15">
        <v>45</v>
      </c>
      <c r="B94" s="29"/>
      <c r="C94" s="24"/>
      <c r="D94" s="24"/>
      <c r="E94" s="24"/>
      <c r="F94" s="24"/>
      <c r="G94" s="46">
        <f t="shared" si="18"/>
        <v>0</v>
      </c>
      <c r="H94" s="46">
        <f t="shared" si="19"/>
        <v>0</v>
      </c>
      <c r="I94" s="46"/>
      <c r="J94" s="46">
        <f t="shared" si="22"/>
        <v>0</v>
      </c>
      <c r="K94" s="25"/>
      <c r="L94" s="46"/>
      <c r="M94" s="46"/>
      <c r="N94" s="54"/>
      <c r="O94" s="54"/>
    </row>
    <row r="95" spans="1:15" ht="15.75" hidden="1" x14ac:dyDescent="0.25">
      <c r="A95" s="15">
        <v>46</v>
      </c>
      <c r="B95" s="29"/>
      <c r="C95" s="24"/>
      <c r="D95" s="24"/>
      <c r="E95" s="24"/>
      <c r="F95" s="24"/>
      <c r="G95" s="46">
        <f t="shared" si="18"/>
        <v>0</v>
      </c>
      <c r="H95" s="46">
        <f t="shared" si="19"/>
        <v>0</v>
      </c>
      <c r="I95" s="46"/>
      <c r="J95" s="46">
        <f t="shared" si="22"/>
        <v>0</v>
      </c>
      <c r="K95" s="25"/>
      <c r="L95" s="46"/>
      <c r="M95" s="46"/>
      <c r="N95" s="54"/>
      <c r="O95" s="54"/>
    </row>
    <row r="96" spans="1:15" ht="15.75" hidden="1" x14ac:dyDescent="0.25">
      <c r="A96" s="15">
        <v>47</v>
      </c>
      <c r="B96" s="29"/>
      <c r="C96" s="24"/>
      <c r="D96" s="24"/>
      <c r="E96" s="24"/>
      <c r="F96" s="24"/>
      <c r="G96" s="46">
        <f t="shared" si="18"/>
        <v>0</v>
      </c>
      <c r="H96" s="46">
        <f t="shared" si="19"/>
        <v>0</v>
      </c>
      <c r="I96" s="46"/>
      <c r="J96" s="46">
        <f t="shared" si="22"/>
        <v>0</v>
      </c>
      <c r="K96" s="25"/>
      <c r="L96" s="46"/>
      <c r="M96" s="46"/>
      <c r="N96" s="54"/>
      <c r="O96" s="54"/>
    </row>
    <row r="97" spans="1:15" ht="15.75" hidden="1" x14ac:dyDescent="0.25">
      <c r="A97" s="15">
        <v>48</v>
      </c>
      <c r="B97" s="29"/>
      <c r="C97" s="24"/>
      <c r="D97" s="24"/>
      <c r="E97" s="24"/>
      <c r="F97" s="24"/>
      <c r="G97" s="46">
        <f t="shared" si="18"/>
        <v>0</v>
      </c>
      <c r="H97" s="46">
        <f t="shared" si="19"/>
        <v>0</v>
      </c>
      <c r="I97" s="46"/>
      <c r="J97" s="46">
        <f t="shared" si="22"/>
        <v>0</v>
      </c>
      <c r="K97" s="25"/>
      <c r="L97" s="46"/>
      <c r="M97" s="46"/>
      <c r="N97" s="54"/>
      <c r="O97" s="54"/>
    </row>
    <row r="98" spans="1:15" ht="15.75" hidden="1" x14ac:dyDescent="0.25">
      <c r="A98" s="15">
        <v>49</v>
      </c>
      <c r="B98" s="29"/>
      <c r="C98" s="24"/>
      <c r="D98" s="24"/>
      <c r="E98" s="24"/>
      <c r="F98" s="24"/>
      <c r="G98" s="46">
        <f t="shared" si="18"/>
        <v>0</v>
      </c>
      <c r="H98" s="46">
        <f t="shared" si="19"/>
        <v>0</v>
      </c>
      <c r="I98" s="46"/>
      <c r="J98" s="46">
        <f t="shared" si="22"/>
        <v>0</v>
      </c>
      <c r="K98" s="25"/>
      <c r="L98" s="46"/>
      <c r="M98" s="46"/>
      <c r="N98" s="54"/>
      <c r="O98" s="54"/>
    </row>
    <row r="99" spans="1:15" ht="15.75" hidden="1" x14ac:dyDescent="0.25">
      <c r="A99" s="15">
        <v>50</v>
      </c>
      <c r="B99" s="29"/>
      <c r="C99" s="24"/>
      <c r="D99" s="24"/>
      <c r="E99" s="24"/>
      <c r="F99" s="24"/>
      <c r="G99" s="46">
        <f t="shared" si="18"/>
        <v>0</v>
      </c>
      <c r="H99" s="46">
        <f t="shared" si="19"/>
        <v>0</v>
      </c>
      <c r="I99" s="46"/>
      <c r="J99" s="46">
        <f t="shared" si="22"/>
        <v>0</v>
      </c>
      <c r="K99" s="25"/>
      <c r="L99" s="46"/>
      <c r="M99" s="46"/>
      <c r="N99" s="54"/>
      <c r="O99" s="54"/>
    </row>
    <row r="100" spans="1:15" ht="15.75" hidden="1" x14ac:dyDescent="0.25">
      <c r="A100" s="15">
        <v>51</v>
      </c>
      <c r="B100" s="29"/>
      <c r="C100" s="24"/>
      <c r="D100" s="24"/>
      <c r="E100" s="24"/>
      <c r="F100" s="24"/>
      <c r="G100" s="46">
        <f t="shared" si="18"/>
        <v>0</v>
      </c>
      <c r="H100" s="46">
        <f t="shared" si="19"/>
        <v>0</v>
      </c>
      <c r="I100" s="46"/>
      <c r="J100" s="46">
        <f t="shared" si="22"/>
        <v>0</v>
      </c>
      <c r="K100" s="25"/>
      <c r="L100" s="46"/>
      <c r="M100" s="46"/>
      <c r="N100" s="54"/>
      <c r="O100" s="54"/>
    </row>
    <row r="101" spans="1:15" ht="15.75" hidden="1" x14ac:dyDescent="0.25">
      <c r="A101" s="15">
        <v>52</v>
      </c>
      <c r="B101" s="8"/>
      <c r="C101" s="24"/>
      <c r="D101" s="24"/>
      <c r="E101" s="24"/>
      <c r="F101" s="24"/>
      <c r="G101" s="46">
        <f t="shared" si="18"/>
        <v>0</v>
      </c>
      <c r="H101" s="46">
        <f t="shared" si="19"/>
        <v>0</v>
      </c>
      <c r="I101" s="46"/>
      <c r="J101" s="46">
        <f t="shared" si="22"/>
        <v>0</v>
      </c>
      <c r="K101" s="25"/>
      <c r="L101" s="46"/>
      <c r="M101" s="46"/>
      <c r="N101" s="54"/>
      <c r="O101" s="54"/>
    </row>
    <row r="102" spans="1:15" ht="113.25" customHeight="1" x14ac:dyDescent="0.25">
      <c r="A102" s="15">
        <v>30</v>
      </c>
      <c r="B102" s="44" t="s">
        <v>52</v>
      </c>
      <c r="C102" s="24"/>
      <c r="D102" s="24"/>
      <c r="E102" s="24"/>
      <c r="F102" s="24"/>
      <c r="G102" s="46">
        <f>H102</f>
        <v>1000</v>
      </c>
      <c r="H102" s="46">
        <f>I102+J102</f>
        <v>1000</v>
      </c>
      <c r="I102" s="25"/>
      <c r="J102" s="46">
        <f>K102+L102+M102</f>
        <v>1000</v>
      </c>
      <c r="K102" s="25"/>
      <c r="L102" s="46"/>
      <c r="M102" s="46">
        <v>1000</v>
      </c>
      <c r="N102" s="54"/>
      <c r="O102" s="54"/>
    </row>
    <row r="103" spans="1:15" ht="15.75" x14ac:dyDescent="0.25">
      <c r="A103" s="43"/>
      <c r="B103" s="42" t="s">
        <v>14</v>
      </c>
      <c r="C103" s="17"/>
      <c r="D103" s="17"/>
      <c r="E103" s="18"/>
      <c r="F103" s="18"/>
      <c r="G103" s="46">
        <f>SUM(G50:G102)</f>
        <v>1956340.5699999998</v>
      </c>
      <c r="H103" s="46">
        <f t="shared" ref="H103:M103" si="23">SUM(H50:H102)</f>
        <v>1956340.5699999998</v>
      </c>
      <c r="I103" s="46">
        <f t="shared" si="23"/>
        <v>159947.12999999998</v>
      </c>
      <c r="J103" s="46">
        <f t="shared" si="23"/>
        <v>469996.24</v>
      </c>
      <c r="K103" s="46">
        <f t="shared" si="23"/>
        <v>0</v>
      </c>
      <c r="L103" s="46">
        <f t="shared" si="23"/>
        <v>300000</v>
      </c>
      <c r="M103" s="46">
        <f t="shared" si="23"/>
        <v>169996.24</v>
      </c>
      <c r="N103" s="54"/>
      <c r="O103" s="54"/>
    </row>
    <row r="104" spans="1:15" ht="15.75" x14ac:dyDescent="0.25">
      <c r="A104" s="43"/>
      <c r="B104" s="42" t="s">
        <v>15</v>
      </c>
      <c r="C104" s="10">
        <f>C28+C34+C37+C48+C103</f>
        <v>144006.39999999999</v>
      </c>
      <c r="D104" s="10">
        <f>D28</f>
        <v>75236</v>
      </c>
      <c r="E104" s="18"/>
      <c r="F104" s="18"/>
      <c r="G104" s="46">
        <f>G28+G34+G37+G48+G103</f>
        <v>48234976.969999999</v>
      </c>
      <c r="H104" s="46">
        <f t="shared" ref="H104:M104" si="24">H28+H34+H37+H48+H103</f>
        <v>43242808.799999997</v>
      </c>
      <c r="I104" s="46">
        <f t="shared" si="24"/>
        <v>2136351.56</v>
      </c>
      <c r="J104" s="46">
        <f t="shared" si="24"/>
        <v>23613999.999999996</v>
      </c>
      <c r="K104" s="46">
        <f t="shared" si="24"/>
        <v>0</v>
      </c>
      <c r="L104" s="46">
        <f t="shared" si="24"/>
        <v>15000000</v>
      </c>
      <c r="M104" s="46">
        <f t="shared" si="24"/>
        <v>8614000.0000000019</v>
      </c>
      <c r="N104" s="54"/>
      <c r="O104" s="54"/>
    </row>
    <row r="105" spans="1:15" ht="23.25" customHeight="1" x14ac:dyDescent="0.25">
      <c r="A105" s="74" t="s">
        <v>16</v>
      </c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54"/>
      <c r="O105" s="54"/>
    </row>
    <row r="106" spans="1:15" ht="36.75" customHeight="1" x14ac:dyDescent="0.25">
      <c r="A106" s="67"/>
      <c r="B106" s="67" t="s">
        <v>1</v>
      </c>
      <c r="C106" s="67" t="s">
        <v>23</v>
      </c>
      <c r="D106" s="67" t="s">
        <v>17</v>
      </c>
      <c r="E106" s="67"/>
      <c r="F106" s="67" t="s">
        <v>31</v>
      </c>
      <c r="G106" s="67" t="s">
        <v>18</v>
      </c>
      <c r="H106" s="67"/>
      <c r="I106" s="67"/>
      <c r="J106" s="67"/>
      <c r="K106" s="67"/>
      <c r="L106" s="67" t="s">
        <v>19</v>
      </c>
      <c r="M106" s="67"/>
      <c r="N106" s="54"/>
      <c r="O106" s="54"/>
    </row>
    <row r="107" spans="1:15" ht="31.5" x14ac:dyDescent="0.25">
      <c r="A107" s="67"/>
      <c r="B107" s="67"/>
      <c r="C107" s="67"/>
      <c r="D107" s="43" t="s">
        <v>22</v>
      </c>
      <c r="E107" s="43" t="s">
        <v>3</v>
      </c>
      <c r="F107" s="67"/>
      <c r="G107" s="67"/>
      <c r="H107" s="67"/>
      <c r="I107" s="67"/>
      <c r="J107" s="67"/>
      <c r="K107" s="67"/>
      <c r="L107" s="67"/>
      <c r="M107" s="67"/>
      <c r="N107" s="54"/>
      <c r="O107" s="58"/>
    </row>
    <row r="108" spans="1:15" ht="15.75" x14ac:dyDescent="0.25">
      <c r="A108" s="43">
        <v>1</v>
      </c>
      <c r="B108" s="43">
        <v>2</v>
      </c>
      <c r="C108" s="43">
        <v>3</v>
      </c>
      <c r="D108" s="43">
        <v>4</v>
      </c>
      <c r="E108" s="43">
        <v>5</v>
      </c>
      <c r="F108" s="43">
        <v>6</v>
      </c>
      <c r="G108" s="67">
        <v>7</v>
      </c>
      <c r="H108" s="67"/>
      <c r="I108" s="67"/>
      <c r="J108" s="67"/>
      <c r="K108" s="67"/>
      <c r="L108" s="67">
        <v>8</v>
      </c>
      <c r="M108" s="67"/>
    </row>
    <row r="109" spans="1:15" ht="143.25" customHeight="1" x14ac:dyDescent="0.25">
      <c r="A109" s="43">
        <v>1</v>
      </c>
      <c r="B109" s="8" t="s">
        <v>37</v>
      </c>
      <c r="C109" s="27">
        <v>4</v>
      </c>
      <c r="D109" s="11">
        <v>45962</v>
      </c>
      <c r="E109" s="11">
        <v>46082</v>
      </c>
      <c r="F109" s="16">
        <v>296.10000000000002</v>
      </c>
      <c r="G109" s="78" t="s">
        <v>103</v>
      </c>
      <c r="H109" s="79"/>
      <c r="I109" s="79"/>
      <c r="J109" s="79"/>
      <c r="K109" s="80"/>
      <c r="L109" s="78" t="s">
        <v>100</v>
      </c>
      <c r="M109" s="80"/>
    </row>
    <row r="110" spans="1:15" ht="175.5" customHeight="1" x14ac:dyDescent="0.25">
      <c r="A110" s="43">
        <v>2</v>
      </c>
      <c r="B110" s="8" t="s">
        <v>47</v>
      </c>
      <c r="C110" s="28">
        <v>3</v>
      </c>
      <c r="D110" s="11">
        <v>45962</v>
      </c>
      <c r="E110" s="11">
        <v>46082</v>
      </c>
      <c r="F110" s="16">
        <v>331.9</v>
      </c>
      <c r="G110" s="78" t="s">
        <v>104</v>
      </c>
      <c r="H110" s="79"/>
      <c r="I110" s="79"/>
      <c r="J110" s="79"/>
      <c r="K110" s="80"/>
      <c r="L110" s="67" t="s">
        <v>102</v>
      </c>
      <c r="M110" s="67"/>
      <c r="N110" s="54"/>
      <c r="O110" s="54"/>
    </row>
    <row r="111" spans="1:15" ht="207" customHeight="1" x14ac:dyDescent="0.25">
      <c r="A111" s="43">
        <v>3</v>
      </c>
      <c r="B111" s="8" t="s">
        <v>48</v>
      </c>
      <c r="C111" s="28">
        <v>3</v>
      </c>
      <c r="D111" s="11">
        <v>45992</v>
      </c>
      <c r="E111" s="11">
        <v>46082</v>
      </c>
      <c r="F111" s="16">
        <v>295.60000000000002</v>
      </c>
      <c r="G111" s="78" t="s">
        <v>107</v>
      </c>
      <c r="H111" s="79"/>
      <c r="I111" s="79"/>
      <c r="J111" s="79"/>
      <c r="K111" s="80"/>
      <c r="L111" s="78" t="s">
        <v>100</v>
      </c>
      <c r="M111" s="80"/>
      <c r="N111" s="54"/>
      <c r="O111" s="54"/>
    </row>
    <row r="112" spans="1:15" ht="223.5" customHeight="1" x14ac:dyDescent="0.25">
      <c r="A112" s="43">
        <v>4</v>
      </c>
      <c r="B112" s="8" t="s">
        <v>46</v>
      </c>
      <c r="C112" s="28">
        <v>2.5</v>
      </c>
      <c r="D112" s="11">
        <v>45992</v>
      </c>
      <c r="E112" s="11">
        <v>46113</v>
      </c>
      <c r="F112" s="16">
        <v>666.8</v>
      </c>
      <c r="G112" s="78" t="s">
        <v>106</v>
      </c>
      <c r="H112" s="79"/>
      <c r="I112" s="79"/>
      <c r="J112" s="79"/>
      <c r="K112" s="80"/>
      <c r="L112" s="78" t="s">
        <v>101</v>
      </c>
      <c r="M112" s="80"/>
      <c r="N112" s="54"/>
      <c r="O112" s="54"/>
    </row>
    <row r="113" spans="1:15" ht="189" customHeight="1" x14ac:dyDescent="0.25">
      <c r="A113" s="43">
        <v>5</v>
      </c>
      <c r="B113" s="8" t="s">
        <v>60</v>
      </c>
      <c r="C113" s="28">
        <v>3.5</v>
      </c>
      <c r="D113" s="11">
        <v>45992</v>
      </c>
      <c r="E113" s="11">
        <v>46113</v>
      </c>
      <c r="F113" s="16">
        <v>511.5</v>
      </c>
      <c r="G113" s="78" t="s">
        <v>105</v>
      </c>
      <c r="H113" s="79"/>
      <c r="I113" s="79"/>
      <c r="J113" s="79"/>
      <c r="K113" s="80"/>
      <c r="L113" s="78" t="s">
        <v>100</v>
      </c>
      <c r="M113" s="80"/>
      <c r="N113" s="54"/>
      <c r="O113" s="54"/>
    </row>
    <row r="114" spans="1:15" ht="207.75" customHeight="1" x14ac:dyDescent="0.25">
      <c r="A114" s="43">
        <v>6</v>
      </c>
      <c r="B114" s="8" t="s">
        <v>61</v>
      </c>
      <c r="C114" s="28">
        <v>5</v>
      </c>
      <c r="D114" s="11">
        <v>45992</v>
      </c>
      <c r="E114" s="11">
        <v>46143</v>
      </c>
      <c r="F114" s="16">
        <v>309.89999999999998</v>
      </c>
      <c r="G114" s="78" t="s">
        <v>108</v>
      </c>
      <c r="H114" s="79"/>
      <c r="I114" s="79"/>
      <c r="J114" s="79"/>
      <c r="K114" s="80"/>
      <c r="L114" s="78" t="s">
        <v>100</v>
      </c>
      <c r="M114" s="80"/>
      <c r="N114" s="54"/>
      <c r="O114" s="54"/>
    </row>
    <row r="115" spans="1:15" ht="225" customHeight="1" x14ac:dyDescent="0.25">
      <c r="A115" s="43">
        <v>7</v>
      </c>
      <c r="B115" s="8" t="s">
        <v>59</v>
      </c>
      <c r="C115" s="28">
        <v>3.5</v>
      </c>
      <c r="D115" s="11">
        <v>46082</v>
      </c>
      <c r="E115" s="11">
        <v>46204</v>
      </c>
      <c r="F115" s="16">
        <v>309.29000000000002</v>
      </c>
      <c r="G115" s="75" t="s">
        <v>109</v>
      </c>
      <c r="H115" s="76"/>
      <c r="I115" s="76"/>
      <c r="J115" s="76"/>
      <c r="K115" s="77"/>
      <c r="L115" s="67" t="s">
        <v>50</v>
      </c>
      <c r="M115" s="67"/>
      <c r="N115" s="54"/>
      <c r="O115" s="54"/>
    </row>
    <row r="116" spans="1:15" ht="185.25" customHeight="1" x14ac:dyDescent="0.25">
      <c r="A116" s="43">
        <v>8</v>
      </c>
      <c r="B116" s="8" t="s">
        <v>40</v>
      </c>
      <c r="C116" s="28">
        <v>3.5</v>
      </c>
      <c r="D116" s="11">
        <v>46113</v>
      </c>
      <c r="E116" s="11">
        <v>46204</v>
      </c>
      <c r="F116" s="16">
        <v>362.5</v>
      </c>
      <c r="G116" s="78" t="s">
        <v>110</v>
      </c>
      <c r="H116" s="79"/>
      <c r="I116" s="79"/>
      <c r="J116" s="79"/>
      <c r="K116" s="80"/>
      <c r="L116" s="67" t="s">
        <v>50</v>
      </c>
      <c r="M116" s="67"/>
      <c r="N116" s="54"/>
      <c r="O116" s="54"/>
    </row>
    <row r="117" spans="1:15" ht="207" customHeight="1" x14ac:dyDescent="0.25">
      <c r="A117" s="43">
        <v>9</v>
      </c>
      <c r="B117" s="8" t="s">
        <v>44</v>
      </c>
      <c r="C117" s="28">
        <v>4.5</v>
      </c>
      <c r="D117" s="11">
        <v>46113</v>
      </c>
      <c r="E117" s="11">
        <v>46296</v>
      </c>
      <c r="F117" s="16">
        <v>625.6</v>
      </c>
      <c r="G117" s="78" t="s">
        <v>121</v>
      </c>
      <c r="H117" s="79"/>
      <c r="I117" s="79"/>
      <c r="J117" s="79"/>
      <c r="K117" s="80"/>
      <c r="L117" s="67" t="s">
        <v>50</v>
      </c>
      <c r="M117" s="67"/>
      <c r="N117" s="54"/>
      <c r="O117" s="54"/>
    </row>
    <row r="118" spans="1:15" ht="245.25" customHeight="1" x14ac:dyDescent="0.25">
      <c r="A118" s="43">
        <v>10</v>
      </c>
      <c r="B118" s="8" t="s">
        <v>38</v>
      </c>
      <c r="C118" s="27">
        <v>5.5</v>
      </c>
      <c r="D118" s="11">
        <v>46113</v>
      </c>
      <c r="E118" s="11">
        <v>46296</v>
      </c>
      <c r="F118" s="16">
        <v>476.34</v>
      </c>
      <c r="G118" s="75" t="s">
        <v>111</v>
      </c>
      <c r="H118" s="76"/>
      <c r="I118" s="76"/>
      <c r="J118" s="76"/>
      <c r="K118" s="77"/>
      <c r="L118" s="67" t="s">
        <v>50</v>
      </c>
      <c r="M118" s="67"/>
    </row>
    <row r="119" spans="1:15" ht="254.25" customHeight="1" x14ac:dyDescent="0.25">
      <c r="A119" s="43">
        <v>11</v>
      </c>
      <c r="B119" s="8" t="s">
        <v>33</v>
      </c>
      <c r="C119" s="28">
        <v>3.5</v>
      </c>
      <c r="D119" s="11">
        <v>46174</v>
      </c>
      <c r="E119" s="11">
        <v>46296</v>
      </c>
      <c r="F119" s="16">
        <v>436.73</v>
      </c>
      <c r="G119" s="75" t="s">
        <v>113</v>
      </c>
      <c r="H119" s="76"/>
      <c r="I119" s="76"/>
      <c r="J119" s="76"/>
      <c r="K119" s="77"/>
      <c r="L119" s="67" t="s">
        <v>50</v>
      </c>
      <c r="M119" s="67"/>
    </row>
    <row r="120" spans="1:15" ht="160.5" customHeight="1" x14ac:dyDescent="0.25">
      <c r="A120" s="43">
        <v>12</v>
      </c>
      <c r="B120" s="8" t="s">
        <v>51</v>
      </c>
      <c r="C120" s="27">
        <v>3</v>
      </c>
      <c r="D120" s="11">
        <v>46204</v>
      </c>
      <c r="E120" s="11">
        <v>46296</v>
      </c>
      <c r="F120" s="16">
        <f>G22/D22</f>
        <v>306.37254901960785</v>
      </c>
      <c r="G120" s="75" t="s">
        <v>112</v>
      </c>
      <c r="H120" s="76"/>
      <c r="I120" s="76"/>
      <c r="J120" s="76"/>
      <c r="K120" s="77"/>
      <c r="L120" s="67" t="s">
        <v>50</v>
      </c>
      <c r="M120" s="67"/>
    </row>
    <row r="121" spans="1:15" ht="284.25" customHeight="1" x14ac:dyDescent="0.25">
      <c r="A121" s="43">
        <v>13</v>
      </c>
      <c r="B121" s="8" t="s">
        <v>34</v>
      </c>
      <c r="C121" s="27">
        <v>3.5</v>
      </c>
      <c r="D121" s="11">
        <v>46204</v>
      </c>
      <c r="E121" s="11">
        <v>46296</v>
      </c>
      <c r="F121" s="16">
        <v>413.62</v>
      </c>
      <c r="G121" s="75" t="s">
        <v>114</v>
      </c>
      <c r="H121" s="76"/>
      <c r="I121" s="76"/>
      <c r="J121" s="76"/>
      <c r="K121" s="77"/>
      <c r="L121" s="67" t="s">
        <v>50</v>
      </c>
      <c r="M121" s="67"/>
    </row>
    <row r="122" spans="1:15" ht="141.75" customHeight="1" x14ac:dyDescent="0.25">
      <c r="A122" s="43">
        <v>14</v>
      </c>
      <c r="B122" s="8" t="s">
        <v>45</v>
      </c>
      <c r="C122" s="27">
        <v>2.5</v>
      </c>
      <c r="D122" s="11">
        <v>46235</v>
      </c>
      <c r="E122" s="11">
        <v>46296</v>
      </c>
      <c r="F122" s="16">
        <v>569.9</v>
      </c>
      <c r="G122" s="75" t="s">
        <v>115</v>
      </c>
      <c r="H122" s="76"/>
      <c r="I122" s="76"/>
      <c r="J122" s="76"/>
      <c r="K122" s="77"/>
      <c r="L122" s="67" t="s">
        <v>50</v>
      </c>
      <c r="M122" s="67"/>
    </row>
    <row r="123" spans="1:15" ht="173.25" customHeight="1" x14ac:dyDescent="0.25">
      <c r="A123" s="43">
        <v>15</v>
      </c>
      <c r="B123" s="8" t="s">
        <v>41</v>
      </c>
      <c r="C123" s="27">
        <v>4</v>
      </c>
      <c r="D123" s="11">
        <v>46235</v>
      </c>
      <c r="E123" s="11">
        <v>46327</v>
      </c>
      <c r="F123" s="16">
        <v>467.8</v>
      </c>
      <c r="G123" s="82" t="s">
        <v>116</v>
      </c>
      <c r="H123" s="83"/>
      <c r="I123" s="83"/>
      <c r="J123" s="83"/>
      <c r="K123" s="84"/>
      <c r="L123" s="67" t="s">
        <v>50</v>
      </c>
      <c r="M123" s="67"/>
    </row>
    <row r="124" spans="1:15" ht="144" customHeight="1" x14ac:dyDescent="0.25">
      <c r="A124" s="43">
        <v>16</v>
      </c>
      <c r="B124" s="8" t="s">
        <v>43</v>
      </c>
      <c r="C124" s="27">
        <v>3.5</v>
      </c>
      <c r="D124" s="11">
        <v>46235</v>
      </c>
      <c r="E124" s="11">
        <v>46327</v>
      </c>
      <c r="F124" s="16">
        <v>329.7</v>
      </c>
      <c r="G124" s="75" t="s">
        <v>117</v>
      </c>
      <c r="H124" s="76"/>
      <c r="I124" s="76"/>
      <c r="J124" s="76"/>
      <c r="K124" s="77"/>
      <c r="L124" s="67" t="s">
        <v>50</v>
      </c>
      <c r="M124" s="67"/>
    </row>
    <row r="125" spans="1:15" ht="145.5" customHeight="1" x14ac:dyDescent="0.25">
      <c r="A125" s="43">
        <v>17</v>
      </c>
      <c r="B125" s="8" t="s">
        <v>39</v>
      </c>
      <c r="C125" s="27">
        <v>6.5</v>
      </c>
      <c r="D125" s="11">
        <v>46174</v>
      </c>
      <c r="E125" s="11">
        <v>46357</v>
      </c>
      <c r="F125" s="16">
        <f>G27/D27</f>
        <v>347.33712715855575</v>
      </c>
      <c r="G125" s="82" t="s">
        <v>118</v>
      </c>
      <c r="H125" s="83"/>
      <c r="I125" s="83"/>
      <c r="J125" s="83"/>
      <c r="K125" s="84"/>
      <c r="L125" s="67" t="s">
        <v>50</v>
      </c>
      <c r="M125" s="67"/>
    </row>
    <row r="126" spans="1:15" ht="28.5" customHeight="1" x14ac:dyDescent="0.25">
      <c r="A126" s="81" t="s">
        <v>24</v>
      </c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</row>
    <row r="127" spans="1:15" ht="28.5" customHeight="1" x14ac:dyDescent="0.2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</row>
  </sheetData>
  <mergeCells count="72">
    <mergeCell ref="L109:M109"/>
    <mergeCell ref="G110:K110"/>
    <mergeCell ref="L110:M110"/>
    <mergeCell ref="A105:M105"/>
    <mergeCell ref="A29:M29"/>
    <mergeCell ref="A38:M38"/>
    <mergeCell ref="A126:M126"/>
    <mergeCell ref="L123:M123"/>
    <mergeCell ref="G123:K123"/>
    <mergeCell ref="L116:M116"/>
    <mergeCell ref="L121:M121"/>
    <mergeCell ref="G122:K122"/>
    <mergeCell ref="L122:M122"/>
    <mergeCell ref="L119:M119"/>
    <mergeCell ref="G124:K124"/>
    <mergeCell ref="L118:M118"/>
    <mergeCell ref="G120:K120"/>
    <mergeCell ref="L120:M120"/>
    <mergeCell ref="G118:K118"/>
    <mergeCell ref="G119:K119"/>
    <mergeCell ref="L125:M125"/>
    <mergeCell ref="G125:K125"/>
    <mergeCell ref="G116:K116"/>
    <mergeCell ref="G117:K117"/>
    <mergeCell ref="L115:M115"/>
    <mergeCell ref="L124:M124"/>
    <mergeCell ref="L117:M117"/>
    <mergeCell ref="G121:K121"/>
    <mergeCell ref="A2:M2"/>
    <mergeCell ref="I4:I7"/>
    <mergeCell ref="J4:M4"/>
    <mergeCell ref="H5:H7"/>
    <mergeCell ref="G115:K115"/>
    <mergeCell ref="G112:K112"/>
    <mergeCell ref="G113:K113"/>
    <mergeCell ref="G114:K114"/>
    <mergeCell ref="L112:M112"/>
    <mergeCell ref="L113:M113"/>
    <mergeCell ref="L114:M114"/>
    <mergeCell ref="G111:K111"/>
    <mergeCell ref="L111:M111"/>
    <mergeCell ref="G108:K108"/>
    <mergeCell ref="L108:M108"/>
    <mergeCell ref="G109:K109"/>
    <mergeCell ref="A37:B37"/>
    <mergeCell ref="L106:M107"/>
    <mergeCell ref="A4:A7"/>
    <mergeCell ref="B4:B7"/>
    <mergeCell ref="C4:C7"/>
    <mergeCell ref="F5:F7"/>
    <mergeCell ref="E5:E7"/>
    <mergeCell ref="J5:J7"/>
    <mergeCell ref="D4:D7"/>
    <mergeCell ref="E4:F4"/>
    <mergeCell ref="G4:H4"/>
    <mergeCell ref="A9:M9"/>
    <mergeCell ref="A10:M10"/>
    <mergeCell ref="K6:K7"/>
    <mergeCell ref="L6:M6"/>
    <mergeCell ref="A106:A107"/>
    <mergeCell ref="F106:F107"/>
    <mergeCell ref="G106:K107"/>
    <mergeCell ref="A48:B48"/>
    <mergeCell ref="A49:M49"/>
    <mergeCell ref="B106:B107"/>
    <mergeCell ref="C106:C107"/>
    <mergeCell ref="D106:E106"/>
    <mergeCell ref="G5:G7"/>
    <mergeCell ref="K5:M5"/>
    <mergeCell ref="A28:B28"/>
    <mergeCell ref="A35:M35"/>
    <mergeCell ref="A34:B34"/>
  </mergeCells>
  <phoneticPr fontId="9" type="noConversion"/>
  <printOptions horizontalCentered="1"/>
  <pageMargins left="0.31496062992125984" right="0.31496062992125984" top="0.59055118110236227" bottom="0.19685039370078741" header="0.31496062992125984" footer="0.31496062992125984"/>
  <pageSetup paperSize="9" scale="64" fitToHeight="0" orientation="landscape" r:id="rId1"/>
  <rowBreaks count="8" manualBreakCount="8">
    <brk id="25" max="16383" man="1"/>
    <brk id="54" max="12" man="1"/>
    <brk id="72" max="12" man="1"/>
    <brk id="110" max="12" man="1"/>
    <brk id="114" max="12" man="1"/>
    <brk id="118" max="12" man="1"/>
    <brk id="122" max="12" man="1"/>
    <brk id="12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Новополоцк 2026</vt:lpstr>
      <vt:lpstr>'Новополоцк 2026'!Область_печати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Вашило</dc:creator>
  <cp:lastModifiedBy>RePack by Diakov</cp:lastModifiedBy>
  <cp:lastPrinted>2026-01-13T08:18:31Z</cp:lastPrinted>
  <dcterms:created xsi:type="dcterms:W3CDTF">2023-01-06T06:15:08Z</dcterms:created>
  <dcterms:modified xsi:type="dcterms:W3CDTF">2026-01-21T10:13:03Z</dcterms:modified>
</cp:coreProperties>
</file>